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3_住民基本台帳世帯・人口集計表（地区別）\MISALIO\R4.9（８月分)\"/>
    </mc:Choice>
  </mc:AlternateContent>
  <bookViews>
    <workbookView xWindow="1950" yWindow="120" windowWidth="15960" windowHeight="7215"/>
  </bookViews>
  <sheets>
    <sheet name="集計表 (4年８月)" sheetId="116" r:id="rId1"/>
  </sheets>
  <externalReferences>
    <externalReference r:id="rId2"/>
  </externalReferences>
  <definedNames>
    <definedName name="_xlnm.Print_Area" localSheetId="0">'集計表 (4年８月)'!$A$1:$K$40</definedName>
  </definedNames>
  <calcPr calcId="162913"/>
</workbook>
</file>

<file path=xl/calcChain.xml><?xml version="1.0" encoding="utf-8"?>
<calcChain xmlns="http://schemas.openxmlformats.org/spreadsheetml/2006/main">
  <c r="D40" i="116" l="1"/>
  <c r="B40" i="116"/>
  <c r="J32" i="116"/>
  <c r="I32" i="116"/>
  <c r="H32" i="116"/>
  <c r="E32" i="116"/>
  <c r="E33" i="116" s="1"/>
  <c r="D33" i="116" s="1"/>
  <c r="D32" i="116"/>
  <c r="C32" i="116"/>
  <c r="C33" i="116" s="1"/>
  <c r="B33" i="116" s="1"/>
  <c r="B32" i="116"/>
  <c r="B37" i="116" s="1"/>
  <c r="K31" i="116"/>
  <c r="G31" i="116"/>
  <c r="F31" i="116"/>
  <c r="K30" i="116"/>
  <c r="G30" i="116"/>
  <c r="F30" i="116"/>
  <c r="K29" i="116"/>
  <c r="G29" i="116"/>
  <c r="F29" i="116"/>
  <c r="K28" i="116"/>
  <c r="G28" i="116"/>
  <c r="F28" i="116"/>
  <c r="K27" i="116"/>
  <c r="G27" i="116"/>
  <c r="F27" i="116"/>
  <c r="K26" i="116"/>
  <c r="G26" i="116"/>
  <c r="F26" i="116"/>
  <c r="K25" i="116"/>
  <c r="G25" i="116"/>
  <c r="F25" i="116"/>
  <c r="K24" i="116"/>
  <c r="G24" i="116"/>
  <c r="F24" i="116"/>
  <c r="K23" i="116"/>
  <c r="K32" i="116" s="1"/>
  <c r="K33" i="116" s="1"/>
  <c r="J33" i="116" s="1"/>
  <c r="G23" i="116"/>
  <c r="F23" i="116"/>
  <c r="K22" i="116"/>
  <c r="G22" i="116"/>
  <c r="F22" i="116"/>
  <c r="F32" i="116" s="1"/>
  <c r="J17" i="116"/>
  <c r="J37" i="116" s="1"/>
  <c r="I17" i="116"/>
  <c r="I37" i="116" s="1"/>
  <c r="H17" i="116"/>
  <c r="H37" i="116" s="1"/>
  <c r="E17" i="116"/>
  <c r="E18" i="116" s="1"/>
  <c r="D18" i="116" s="1"/>
  <c r="D17" i="116"/>
  <c r="D38" i="116" s="1"/>
  <c r="E39" i="116" s="1"/>
  <c r="D39" i="116" s="1"/>
  <c r="C17" i="116"/>
  <c r="C37" i="116" s="1"/>
  <c r="B17" i="116"/>
  <c r="B38" i="116" s="1"/>
  <c r="C39" i="116" s="1"/>
  <c r="B39" i="116" s="1"/>
  <c r="K16" i="116"/>
  <c r="G16" i="116"/>
  <c r="F16" i="116"/>
  <c r="K15" i="116"/>
  <c r="G15" i="116"/>
  <c r="F15" i="116"/>
  <c r="K14" i="116"/>
  <c r="I40" i="116" s="1"/>
  <c r="G14" i="116"/>
  <c r="F14" i="116"/>
  <c r="K13" i="116"/>
  <c r="G13" i="116"/>
  <c r="F13" i="116"/>
  <c r="K12" i="116"/>
  <c r="G12" i="116"/>
  <c r="F12" i="116"/>
  <c r="K11" i="116"/>
  <c r="G11" i="116"/>
  <c r="F11" i="116"/>
  <c r="K10" i="116"/>
  <c r="G10" i="116"/>
  <c r="F10" i="116"/>
  <c r="K9" i="116"/>
  <c r="G9" i="116"/>
  <c r="F9" i="116"/>
  <c r="K8" i="116"/>
  <c r="G8" i="116"/>
  <c r="F8" i="116"/>
  <c r="K7" i="116"/>
  <c r="G7" i="116"/>
  <c r="F7" i="116"/>
  <c r="K6" i="116"/>
  <c r="K17" i="116" s="1"/>
  <c r="G6" i="116"/>
  <c r="G17" i="116" s="1"/>
  <c r="F6" i="116"/>
  <c r="F17" i="116" s="1"/>
  <c r="G18" i="116" l="1"/>
  <c r="F18" i="116" s="1"/>
  <c r="F37" i="116"/>
  <c r="F38" i="116"/>
  <c r="G39" i="116" s="1"/>
  <c r="F39" i="116" s="1"/>
  <c r="H38" i="116"/>
  <c r="J39" i="116" s="1"/>
  <c r="I39" i="116" s="1"/>
  <c r="K18" i="116"/>
  <c r="J18" i="116" s="1"/>
  <c r="G33" i="116"/>
  <c r="F33" i="116" s="1"/>
  <c r="G32" i="116"/>
  <c r="E37" i="116"/>
  <c r="F40" i="116"/>
  <c r="C18" i="116"/>
  <c r="B18" i="116" s="1"/>
  <c r="D37" i="116"/>
  <c r="G37" i="116" l="1"/>
</calcChain>
</file>

<file path=xl/sharedStrings.xml><?xml version="1.0" encoding="utf-8"?>
<sst xmlns="http://schemas.openxmlformats.org/spreadsheetml/2006/main" count="78" uniqueCount="39">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</sst>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30;0408_&#19990;&#24111;&#12539;&#20154;&#21475;&#65288;7&#26376;&#2641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 (4年８月)"/>
      <sheetName val="集計表 (4年7月)"/>
      <sheetName val="集計表 (4年6月)"/>
      <sheetName val="集計表 (4年5月)"/>
      <sheetName val="集計表 (4年4月)"/>
      <sheetName val="集計表 (4年3月)"/>
      <sheetName val="集計表 (4年2月)"/>
      <sheetName val="集計表 (4年1月)"/>
      <sheetName val="集計表 (3年12月)"/>
      <sheetName val="集計表 (3年11月)"/>
      <sheetName val="集計表 (3年10月)"/>
      <sheetName val="集計表 (3年9月)"/>
      <sheetName val="集計表 (3年8月)"/>
      <sheetName val="集計表 (3年7月)"/>
      <sheetName val="集計表 (3年6月)"/>
      <sheetName val="集計表 (3年5月)"/>
      <sheetName val="集計表 (3年4月)"/>
      <sheetName val="集計表 (3年3月)"/>
      <sheetName val="集計表 (3年2月)"/>
      <sheetName val="集計表 (3年1月)"/>
      <sheetName val="集計表 (2年12月)"/>
      <sheetName val="集計表 (2年11月)"/>
      <sheetName val="集計表 (2年10月)"/>
      <sheetName val="集計表 (2年9月)"/>
      <sheetName val="集計表 (2年8月)"/>
      <sheetName val="集計表 (2年7月)"/>
      <sheetName val="集計表 (2年6月)"/>
      <sheetName val="集計表 (2年5月)"/>
      <sheetName val="集計表 (2年4月)"/>
      <sheetName val="集計表 (2年3月)"/>
      <sheetName val="集計表 (2年2月)"/>
      <sheetName val="集計表 (2年1月)"/>
      <sheetName val="集計表 (1年12月)"/>
      <sheetName val="集計表 (1年11月)"/>
      <sheetName val="集計表 (1年10月)"/>
      <sheetName val="集計表 (1年9月)"/>
      <sheetName val="集計表 (1年8月)"/>
      <sheetName val="集計表 (1年7月)"/>
      <sheetName val="集計表 (1年6月)"/>
      <sheetName val="集計表 (1年5月)"/>
      <sheetName val="集計表 (31年4月)"/>
    </sheetNames>
    <sheetDataSet>
      <sheetData sheetId="0"/>
      <sheetData sheetId="1">
        <row r="17">
          <cell r="B17">
            <v>54887</v>
          </cell>
          <cell r="C17">
            <v>357</v>
          </cell>
          <cell r="D17">
            <v>60739</v>
          </cell>
          <cell r="E17">
            <v>294</v>
          </cell>
          <cell r="F17">
            <v>115626</v>
          </cell>
          <cell r="G17">
            <v>651</v>
          </cell>
          <cell r="K17">
            <v>58499</v>
          </cell>
        </row>
        <row r="32">
          <cell r="B32">
            <v>50858</v>
          </cell>
          <cell r="C32">
            <v>228</v>
          </cell>
          <cell r="D32">
            <v>54123</v>
          </cell>
          <cell r="E32">
            <v>332</v>
          </cell>
          <cell r="F32">
            <v>104981</v>
          </cell>
          <cell r="G32">
            <v>560</v>
          </cell>
          <cell r="K32">
            <v>51582</v>
          </cell>
        </row>
        <row r="38">
          <cell r="B38">
            <v>106330</v>
          </cell>
          <cell r="D38">
            <v>115488</v>
          </cell>
          <cell r="F38">
            <v>221818</v>
          </cell>
          <cell r="H38">
            <v>110081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90" zoomScaleNormal="90" zoomScaleSheetLayoutView="100" workbookViewId="0">
      <selection activeCell="N7" sqref="N7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44804</v>
      </c>
      <c r="J2" s="139"/>
      <c r="K2" s="139"/>
      <c r="O2" s="98"/>
    </row>
    <row r="3" spans="1:15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O3" s="98"/>
    </row>
    <row r="4" spans="1:15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5641</v>
      </c>
      <c r="C6" s="9">
        <v>31</v>
      </c>
      <c r="D6" s="9">
        <v>6067</v>
      </c>
      <c r="E6" s="40">
        <v>33</v>
      </c>
      <c r="F6" s="36">
        <f t="shared" ref="F6:G16" si="0">SUM(B6+D6)</f>
        <v>11708</v>
      </c>
      <c r="G6" s="10">
        <f t="shared" si="0"/>
        <v>64</v>
      </c>
      <c r="H6" s="11">
        <v>6248</v>
      </c>
      <c r="I6" s="12">
        <v>33</v>
      </c>
      <c r="J6" s="52">
        <v>27</v>
      </c>
      <c r="K6" s="48">
        <f>H6+I6+J6</f>
        <v>6308</v>
      </c>
      <c r="O6" s="98"/>
    </row>
    <row r="7" spans="1:15" s="95" customFormat="1" ht="24.75" customHeight="1" x14ac:dyDescent="0.15">
      <c r="A7" s="13" t="s">
        <v>4</v>
      </c>
      <c r="B7" s="14">
        <v>4685</v>
      </c>
      <c r="C7" s="15">
        <v>55</v>
      </c>
      <c r="D7" s="15">
        <v>5282</v>
      </c>
      <c r="E7" s="41">
        <v>29</v>
      </c>
      <c r="F7" s="37">
        <f t="shared" si="0"/>
        <v>9967</v>
      </c>
      <c r="G7" s="16">
        <f t="shared" si="0"/>
        <v>84</v>
      </c>
      <c r="H7" s="14">
        <v>5314</v>
      </c>
      <c r="I7" s="15">
        <v>61</v>
      </c>
      <c r="J7" s="41">
        <v>12</v>
      </c>
      <c r="K7" s="49">
        <f t="shared" ref="K7:K16" si="1">SUM(H7:J7)</f>
        <v>5387</v>
      </c>
      <c r="O7" s="98"/>
    </row>
    <row r="8" spans="1:15" s="95" customFormat="1" ht="24.75" customHeight="1" x14ac:dyDescent="0.15">
      <c r="A8" s="13" t="s">
        <v>5</v>
      </c>
      <c r="B8" s="14">
        <v>7714</v>
      </c>
      <c r="C8" s="15">
        <v>27</v>
      </c>
      <c r="D8" s="15">
        <v>8828</v>
      </c>
      <c r="E8" s="41">
        <v>32</v>
      </c>
      <c r="F8" s="37">
        <f t="shared" si="0"/>
        <v>16542</v>
      </c>
      <c r="G8" s="16">
        <f t="shared" si="0"/>
        <v>59</v>
      </c>
      <c r="H8" s="14">
        <v>8196</v>
      </c>
      <c r="I8" s="15">
        <v>26</v>
      </c>
      <c r="J8" s="41">
        <v>27</v>
      </c>
      <c r="K8" s="49">
        <f t="shared" si="1"/>
        <v>8249</v>
      </c>
      <c r="O8" s="98"/>
    </row>
    <row r="9" spans="1:15" s="95" customFormat="1" ht="24.75" customHeight="1" x14ac:dyDescent="0.15">
      <c r="A9" s="13" t="s">
        <v>6</v>
      </c>
      <c r="B9" s="14">
        <v>5199</v>
      </c>
      <c r="C9" s="15">
        <v>24</v>
      </c>
      <c r="D9" s="15">
        <v>5857</v>
      </c>
      <c r="E9" s="41">
        <v>23</v>
      </c>
      <c r="F9" s="37">
        <f t="shared" si="0"/>
        <v>11056</v>
      </c>
      <c r="G9" s="16">
        <f t="shared" si="0"/>
        <v>47</v>
      </c>
      <c r="H9" s="14">
        <v>5670</v>
      </c>
      <c r="I9" s="15">
        <v>27</v>
      </c>
      <c r="J9" s="41">
        <v>11</v>
      </c>
      <c r="K9" s="49">
        <f t="shared" si="1"/>
        <v>5708</v>
      </c>
      <c r="O9" s="98"/>
    </row>
    <row r="10" spans="1:15" s="95" customFormat="1" ht="24.75" customHeight="1" x14ac:dyDescent="0.15">
      <c r="A10" s="13" t="s">
        <v>7</v>
      </c>
      <c r="B10" s="14">
        <v>6347</v>
      </c>
      <c r="C10" s="15">
        <v>152</v>
      </c>
      <c r="D10" s="15">
        <v>6976</v>
      </c>
      <c r="E10" s="41">
        <v>43</v>
      </c>
      <c r="F10" s="37">
        <f t="shared" si="0"/>
        <v>13323</v>
      </c>
      <c r="G10" s="16">
        <f t="shared" si="0"/>
        <v>195</v>
      </c>
      <c r="H10" s="14">
        <v>7039</v>
      </c>
      <c r="I10" s="15">
        <v>163</v>
      </c>
      <c r="J10" s="41">
        <v>16</v>
      </c>
      <c r="K10" s="49">
        <f t="shared" si="1"/>
        <v>7218</v>
      </c>
      <c r="O10" s="98"/>
    </row>
    <row r="11" spans="1:15" s="95" customFormat="1" ht="24.75" customHeight="1" x14ac:dyDescent="0.15">
      <c r="A11" s="13" t="s">
        <v>8</v>
      </c>
      <c r="B11" s="14">
        <v>7704</v>
      </c>
      <c r="C11" s="15">
        <v>47</v>
      </c>
      <c r="D11" s="15">
        <v>8301</v>
      </c>
      <c r="E11" s="41">
        <v>61</v>
      </c>
      <c r="F11" s="37">
        <f t="shared" si="0"/>
        <v>16005</v>
      </c>
      <c r="G11" s="16">
        <f t="shared" si="0"/>
        <v>108</v>
      </c>
      <c r="H11" s="14">
        <v>8003</v>
      </c>
      <c r="I11" s="15">
        <v>90</v>
      </c>
      <c r="J11" s="41">
        <v>15</v>
      </c>
      <c r="K11" s="49">
        <f t="shared" si="1"/>
        <v>8108</v>
      </c>
      <c r="O11" s="98"/>
    </row>
    <row r="12" spans="1:15" s="95" customFormat="1" ht="24.75" customHeight="1" x14ac:dyDescent="0.15">
      <c r="A12" s="13" t="s">
        <v>10</v>
      </c>
      <c r="B12" s="14">
        <v>3182</v>
      </c>
      <c r="C12" s="15">
        <v>7</v>
      </c>
      <c r="D12" s="15">
        <v>3473</v>
      </c>
      <c r="E12" s="41">
        <v>12</v>
      </c>
      <c r="F12" s="37">
        <f t="shared" si="0"/>
        <v>6655</v>
      </c>
      <c r="G12" s="16">
        <f t="shared" si="0"/>
        <v>19</v>
      </c>
      <c r="H12" s="14">
        <v>3318</v>
      </c>
      <c r="I12" s="15">
        <v>11</v>
      </c>
      <c r="J12" s="41">
        <v>7</v>
      </c>
      <c r="K12" s="49">
        <f t="shared" si="1"/>
        <v>3336</v>
      </c>
      <c r="O12" s="98"/>
    </row>
    <row r="13" spans="1:15" s="95" customFormat="1" ht="24.75" customHeight="1" x14ac:dyDescent="0.15">
      <c r="A13" s="13" t="s">
        <v>11</v>
      </c>
      <c r="B13" s="17">
        <v>12960</v>
      </c>
      <c r="C13" s="18">
        <v>52</v>
      </c>
      <c r="D13" s="18">
        <v>14451</v>
      </c>
      <c r="E13" s="42">
        <v>57</v>
      </c>
      <c r="F13" s="37">
        <f t="shared" si="0"/>
        <v>27411</v>
      </c>
      <c r="G13" s="16">
        <f t="shared" si="0"/>
        <v>109</v>
      </c>
      <c r="H13" s="14">
        <v>12721</v>
      </c>
      <c r="I13" s="15">
        <v>61</v>
      </c>
      <c r="J13" s="41">
        <v>36</v>
      </c>
      <c r="K13" s="49">
        <f t="shared" si="1"/>
        <v>12818</v>
      </c>
      <c r="O13" s="98"/>
    </row>
    <row r="14" spans="1:15" s="95" customFormat="1" ht="24.75" customHeight="1" x14ac:dyDescent="0.15">
      <c r="A14" s="7" t="s">
        <v>12</v>
      </c>
      <c r="B14" s="14">
        <v>255</v>
      </c>
      <c r="C14" s="15">
        <v>0</v>
      </c>
      <c r="D14" s="15">
        <v>229</v>
      </c>
      <c r="E14" s="41">
        <v>1</v>
      </c>
      <c r="F14" s="37">
        <f t="shared" si="0"/>
        <v>484</v>
      </c>
      <c r="G14" s="16">
        <f t="shared" si="0"/>
        <v>1</v>
      </c>
      <c r="H14" s="14">
        <v>241</v>
      </c>
      <c r="I14" s="15">
        <v>0</v>
      </c>
      <c r="J14" s="41">
        <v>1</v>
      </c>
      <c r="K14" s="49">
        <f t="shared" si="1"/>
        <v>242</v>
      </c>
      <c r="O14" s="98"/>
    </row>
    <row r="15" spans="1:15" s="95" customFormat="1" ht="24.75" customHeight="1" x14ac:dyDescent="0.15">
      <c r="A15" s="13" t="s">
        <v>13</v>
      </c>
      <c r="B15" s="19">
        <v>862</v>
      </c>
      <c r="C15" s="20">
        <v>2</v>
      </c>
      <c r="D15" s="20">
        <v>940</v>
      </c>
      <c r="E15" s="43">
        <v>5</v>
      </c>
      <c r="F15" s="37">
        <f t="shared" si="0"/>
        <v>1802</v>
      </c>
      <c r="G15" s="16">
        <f t="shared" si="0"/>
        <v>7</v>
      </c>
      <c r="H15" s="14">
        <v>863</v>
      </c>
      <c r="I15" s="15">
        <v>5</v>
      </c>
      <c r="J15" s="41">
        <v>2</v>
      </c>
      <c r="K15" s="49">
        <f t="shared" si="1"/>
        <v>870</v>
      </c>
      <c r="O15" s="98"/>
    </row>
    <row r="16" spans="1:15" s="95" customFormat="1" ht="24.75" customHeight="1" x14ac:dyDescent="0.15">
      <c r="A16" s="7" t="s">
        <v>25</v>
      </c>
      <c r="B16" s="21">
        <v>302</v>
      </c>
      <c r="C16" s="22">
        <v>0</v>
      </c>
      <c r="D16" s="22">
        <v>301</v>
      </c>
      <c r="E16" s="44">
        <v>1</v>
      </c>
      <c r="F16" s="38">
        <f t="shared" si="0"/>
        <v>603</v>
      </c>
      <c r="G16" s="23">
        <f t="shared" si="0"/>
        <v>1</v>
      </c>
      <c r="H16" s="21">
        <v>268</v>
      </c>
      <c r="I16" s="22">
        <v>0</v>
      </c>
      <c r="J16" s="44">
        <v>1</v>
      </c>
      <c r="K16" s="50">
        <f t="shared" si="1"/>
        <v>269</v>
      </c>
      <c r="O16" s="98"/>
    </row>
    <row r="17" spans="1:15" s="95" customFormat="1" ht="24.75" customHeight="1" x14ac:dyDescent="0.15">
      <c r="A17" s="24" t="s">
        <v>2</v>
      </c>
      <c r="B17" s="25">
        <f t="shared" ref="B17:K17" si="2">SUM(B6:B16)</f>
        <v>54851</v>
      </c>
      <c r="C17" s="26">
        <f t="shared" si="2"/>
        <v>397</v>
      </c>
      <c r="D17" s="26">
        <f t="shared" si="2"/>
        <v>60705</v>
      </c>
      <c r="E17" s="45">
        <f t="shared" si="2"/>
        <v>297</v>
      </c>
      <c r="F17" s="39">
        <f t="shared" si="2"/>
        <v>115556</v>
      </c>
      <c r="G17" s="97">
        <f t="shared" si="2"/>
        <v>694</v>
      </c>
      <c r="H17" s="96">
        <f t="shared" si="2"/>
        <v>57881</v>
      </c>
      <c r="I17" s="27">
        <f t="shared" si="2"/>
        <v>477</v>
      </c>
      <c r="J17" s="45">
        <f t="shared" si="2"/>
        <v>155</v>
      </c>
      <c r="K17" s="51">
        <f t="shared" si="2"/>
        <v>58513</v>
      </c>
      <c r="O17" s="98"/>
    </row>
    <row r="18" spans="1:15" s="95" customFormat="1" ht="24.75" customHeight="1" thickBot="1" x14ac:dyDescent="0.2">
      <c r="A18" s="28" t="s">
        <v>14</v>
      </c>
      <c r="B18" s="55" t="str">
        <f>IF(C18&lt;0,"減少","増加")</f>
        <v>増加</v>
      </c>
      <c r="C18" s="53">
        <f>B17+C17-('[1]集計表 (4年7月)'!B17+'[1]集計表 (4年7月)'!C17)</f>
        <v>4</v>
      </c>
      <c r="D18" s="46" t="str">
        <f>IF(E18&lt;0,"減少","増加")</f>
        <v>減少</v>
      </c>
      <c r="E18" s="54">
        <f>D17+E17-('[1]集計表 (4年7月)'!D17+'[1]集計表 (4年7月)'!E17)</f>
        <v>-31</v>
      </c>
      <c r="F18" s="1" t="str">
        <f>IF(G18&lt;0,"減少","増加")</f>
        <v>減少</v>
      </c>
      <c r="G18" s="53">
        <f>F17+G17-('[1]集計表 (4年7月)'!F17+'[1]集計表 (4年7月)'!G17)</f>
        <v>-27</v>
      </c>
      <c r="H18" s="29"/>
      <c r="I18" s="2"/>
      <c r="J18" s="2" t="str">
        <f>IF(K18&lt;0,"減少","増加")</f>
        <v>増加</v>
      </c>
      <c r="K18" s="56">
        <f>K17-('[1]集計表 (4年7月)'!K17)</f>
        <v>14</v>
      </c>
      <c r="O18" s="98"/>
    </row>
    <row r="19" spans="1:15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O19" s="98"/>
    </row>
    <row r="20" spans="1:15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12180</v>
      </c>
      <c r="C22" s="32">
        <v>38</v>
      </c>
      <c r="D22" s="32">
        <v>13316</v>
      </c>
      <c r="E22" s="40">
        <v>77</v>
      </c>
      <c r="F22" s="37">
        <f t="shared" ref="F22:G31" si="3">SUM(B22+D22)</f>
        <v>25496</v>
      </c>
      <c r="G22" s="16">
        <f t="shared" si="3"/>
        <v>115</v>
      </c>
      <c r="H22" s="11">
        <v>12674</v>
      </c>
      <c r="I22" s="12">
        <v>89</v>
      </c>
      <c r="J22" s="52">
        <v>15</v>
      </c>
      <c r="K22" s="49">
        <f t="shared" ref="K22:K31" si="4">SUM(H22:J22)</f>
        <v>12778</v>
      </c>
      <c r="O22" s="98"/>
    </row>
    <row r="23" spans="1:15" s="95" customFormat="1" ht="24.75" customHeight="1" x14ac:dyDescent="0.15">
      <c r="A23" s="13" t="s">
        <v>16</v>
      </c>
      <c r="B23" s="14">
        <v>2011</v>
      </c>
      <c r="C23" s="15">
        <v>1</v>
      </c>
      <c r="D23" s="15">
        <v>2210</v>
      </c>
      <c r="E23" s="41">
        <v>8</v>
      </c>
      <c r="F23" s="37">
        <f t="shared" si="3"/>
        <v>4221</v>
      </c>
      <c r="G23" s="16">
        <f t="shared" si="3"/>
        <v>9</v>
      </c>
      <c r="H23" s="14">
        <v>2131</v>
      </c>
      <c r="I23" s="15">
        <v>3</v>
      </c>
      <c r="J23" s="41">
        <v>5</v>
      </c>
      <c r="K23" s="49">
        <f t="shared" si="4"/>
        <v>2139</v>
      </c>
      <c r="O23" s="98"/>
    </row>
    <row r="24" spans="1:15" s="95" customFormat="1" ht="24.75" customHeight="1" x14ac:dyDescent="0.15">
      <c r="A24" s="13" t="s">
        <v>17</v>
      </c>
      <c r="B24" s="14">
        <v>5032</v>
      </c>
      <c r="C24" s="15">
        <v>30</v>
      </c>
      <c r="D24" s="15">
        <v>5500</v>
      </c>
      <c r="E24" s="41">
        <v>55</v>
      </c>
      <c r="F24" s="37">
        <f t="shared" si="3"/>
        <v>10532</v>
      </c>
      <c r="G24" s="16">
        <f t="shared" si="3"/>
        <v>85</v>
      </c>
      <c r="H24" s="14">
        <v>4853</v>
      </c>
      <c r="I24" s="15">
        <v>76</v>
      </c>
      <c r="J24" s="41">
        <v>8</v>
      </c>
      <c r="K24" s="49">
        <f t="shared" si="4"/>
        <v>4937</v>
      </c>
      <c r="O24" s="98"/>
    </row>
    <row r="25" spans="1:15" s="95" customFormat="1" ht="24.75" customHeight="1" x14ac:dyDescent="0.15">
      <c r="A25" s="13" t="s">
        <v>18</v>
      </c>
      <c r="B25" s="14">
        <v>5748</v>
      </c>
      <c r="C25" s="15">
        <v>49</v>
      </c>
      <c r="D25" s="15">
        <v>5641</v>
      </c>
      <c r="E25" s="41">
        <v>51</v>
      </c>
      <c r="F25" s="37">
        <f t="shared" si="3"/>
        <v>11389</v>
      </c>
      <c r="G25" s="16">
        <f t="shared" si="3"/>
        <v>100</v>
      </c>
      <c r="H25" s="14">
        <v>5633</v>
      </c>
      <c r="I25" s="15">
        <v>92</v>
      </c>
      <c r="J25" s="41">
        <v>8</v>
      </c>
      <c r="K25" s="49">
        <f t="shared" si="4"/>
        <v>5733</v>
      </c>
      <c r="O25" s="98"/>
    </row>
    <row r="26" spans="1:15" s="95" customFormat="1" ht="24.75" customHeight="1" x14ac:dyDescent="0.15">
      <c r="A26" s="13" t="s">
        <v>19</v>
      </c>
      <c r="B26" s="14">
        <v>1664</v>
      </c>
      <c r="C26" s="15">
        <v>1</v>
      </c>
      <c r="D26" s="15">
        <v>1767</v>
      </c>
      <c r="E26" s="41">
        <v>10</v>
      </c>
      <c r="F26" s="37">
        <f t="shared" si="3"/>
        <v>3431</v>
      </c>
      <c r="G26" s="16">
        <f t="shared" si="3"/>
        <v>11</v>
      </c>
      <c r="H26" s="14">
        <v>1646</v>
      </c>
      <c r="I26" s="15">
        <v>9</v>
      </c>
      <c r="J26" s="41">
        <v>2</v>
      </c>
      <c r="K26" s="49">
        <f t="shared" si="4"/>
        <v>1657</v>
      </c>
      <c r="O26" s="98"/>
    </row>
    <row r="27" spans="1:15" s="95" customFormat="1" ht="24.75" customHeight="1" x14ac:dyDescent="0.15">
      <c r="A27" s="13" t="s">
        <v>20</v>
      </c>
      <c r="B27" s="14">
        <v>719</v>
      </c>
      <c r="C27" s="15">
        <v>1</v>
      </c>
      <c r="D27" s="15">
        <v>787</v>
      </c>
      <c r="E27" s="41">
        <v>1</v>
      </c>
      <c r="F27" s="37">
        <f t="shared" si="3"/>
        <v>1506</v>
      </c>
      <c r="G27" s="16">
        <f t="shared" si="3"/>
        <v>2</v>
      </c>
      <c r="H27" s="14">
        <v>712</v>
      </c>
      <c r="I27" s="15">
        <v>0</v>
      </c>
      <c r="J27" s="41">
        <v>2</v>
      </c>
      <c r="K27" s="49">
        <f t="shared" si="4"/>
        <v>714</v>
      </c>
      <c r="O27" s="98"/>
    </row>
    <row r="28" spans="1:15" s="95" customFormat="1" ht="24.75" customHeight="1" x14ac:dyDescent="0.15">
      <c r="A28" s="13" t="s">
        <v>21</v>
      </c>
      <c r="B28" s="14">
        <v>9084</v>
      </c>
      <c r="C28" s="15">
        <v>47</v>
      </c>
      <c r="D28" s="15">
        <v>9891</v>
      </c>
      <c r="E28" s="41">
        <v>41</v>
      </c>
      <c r="F28" s="37">
        <f t="shared" si="3"/>
        <v>18975</v>
      </c>
      <c r="G28" s="16">
        <f t="shared" si="3"/>
        <v>88</v>
      </c>
      <c r="H28" s="14">
        <v>9237</v>
      </c>
      <c r="I28" s="15">
        <v>47</v>
      </c>
      <c r="J28" s="41">
        <v>26</v>
      </c>
      <c r="K28" s="49">
        <f t="shared" si="4"/>
        <v>9310</v>
      </c>
      <c r="O28" s="98"/>
    </row>
    <row r="29" spans="1:15" s="95" customFormat="1" ht="24.75" customHeight="1" x14ac:dyDescent="0.15">
      <c r="A29" s="13" t="s">
        <v>15</v>
      </c>
      <c r="B29" s="14">
        <v>12380</v>
      </c>
      <c r="C29" s="33">
        <v>63</v>
      </c>
      <c r="D29" s="15">
        <v>12845</v>
      </c>
      <c r="E29" s="47">
        <v>82</v>
      </c>
      <c r="F29" s="37">
        <f t="shared" si="3"/>
        <v>25225</v>
      </c>
      <c r="G29" s="16">
        <f t="shared" si="3"/>
        <v>145</v>
      </c>
      <c r="H29" s="14">
        <v>12311</v>
      </c>
      <c r="I29" s="15">
        <v>106</v>
      </c>
      <c r="J29" s="41">
        <v>24</v>
      </c>
      <c r="K29" s="49">
        <f t="shared" si="4"/>
        <v>12441</v>
      </c>
      <c r="O29" s="98"/>
    </row>
    <row r="30" spans="1:15" s="95" customFormat="1" ht="24.75" customHeight="1" x14ac:dyDescent="0.15">
      <c r="A30" s="7" t="s">
        <v>22</v>
      </c>
      <c r="B30" s="19">
        <v>1222</v>
      </c>
      <c r="C30" s="20">
        <v>0</v>
      </c>
      <c r="D30" s="20">
        <v>1291</v>
      </c>
      <c r="E30" s="43">
        <v>2</v>
      </c>
      <c r="F30" s="37">
        <f t="shared" si="3"/>
        <v>2513</v>
      </c>
      <c r="G30" s="16">
        <f t="shared" si="3"/>
        <v>2</v>
      </c>
      <c r="H30" s="14">
        <v>1174</v>
      </c>
      <c r="I30" s="15">
        <v>0</v>
      </c>
      <c r="J30" s="41">
        <v>2</v>
      </c>
      <c r="K30" s="49">
        <f t="shared" si="4"/>
        <v>1176</v>
      </c>
      <c r="O30" s="98"/>
    </row>
    <row r="31" spans="1:15" s="95" customFormat="1" ht="24.75" customHeight="1" x14ac:dyDescent="0.15">
      <c r="A31" s="34" t="s">
        <v>27</v>
      </c>
      <c r="B31" s="21">
        <v>832</v>
      </c>
      <c r="C31" s="22">
        <v>2</v>
      </c>
      <c r="D31" s="22">
        <v>858</v>
      </c>
      <c r="E31" s="44">
        <v>4</v>
      </c>
      <c r="F31" s="37">
        <f t="shared" si="3"/>
        <v>1690</v>
      </c>
      <c r="G31" s="16">
        <f t="shared" si="3"/>
        <v>6</v>
      </c>
      <c r="H31" s="21">
        <v>736</v>
      </c>
      <c r="I31" s="22">
        <v>0</v>
      </c>
      <c r="J31" s="44">
        <v>4</v>
      </c>
      <c r="K31" s="49">
        <f t="shared" si="4"/>
        <v>740</v>
      </c>
      <c r="O31" s="98"/>
    </row>
    <row r="32" spans="1:15" s="95" customFormat="1" ht="24.75" customHeight="1" x14ac:dyDescent="0.15">
      <c r="A32" s="30" t="s">
        <v>2</v>
      </c>
      <c r="B32" s="25">
        <f t="shared" ref="B32:K32" si="5">SUM(B22:B31)</f>
        <v>50872</v>
      </c>
      <c r="C32" s="26">
        <f t="shared" si="5"/>
        <v>232</v>
      </c>
      <c r="D32" s="26">
        <f t="shared" si="5"/>
        <v>54106</v>
      </c>
      <c r="E32" s="45">
        <f t="shared" si="5"/>
        <v>331</v>
      </c>
      <c r="F32" s="39">
        <f t="shared" si="5"/>
        <v>104978</v>
      </c>
      <c r="G32" s="97">
        <f t="shared" si="5"/>
        <v>563</v>
      </c>
      <c r="H32" s="96">
        <f t="shared" si="5"/>
        <v>51107</v>
      </c>
      <c r="I32" s="27">
        <f t="shared" si="5"/>
        <v>422</v>
      </c>
      <c r="J32" s="45">
        <f t="shared" si="5"/>
        <v>96</v>
      </c>
      <c r="K32" s="51">
        <f t="shared" si="5"/>
        <v>51625</v>
      </c>
      <c r="O32" s="98"/>
    </row>
    <row r="33" spans="1:15" s="95" customFormat="1" ht="24.75" customHeight="1" thickBot="1" x14ac:dyDescent="0.2">
      <c r="A33" s="28" t="s">
        <v>14</v>
      </c>
      <c r="B33" s="55" t="str">
        <f>IF(C33&lt;0,"減少","増加")</f>
        <v>増加</v>
      </c>
      <c r="C33" s="53">
        <f>B32+C32-('[1]集計表 (4年7月)'!B32+'[1]集計表 (4年7月)'!C32)</f>
        <v>18</v>
      </c>
      <c r="D33" s="46" t="str">
        <f>IF(E33&lt;0,"減少","増加")</f>
        <v>減少</v>
      </c>
      <c r="E33" s="54">
        <f>D32+E32-('[1]集計表 (4年7月)'!D32+'[1]集計表 (4年7月)'!E32)</f>
        <v>-18</v>
      </c>
      <c r="F33" s="1" t="str">
        <f>IF(G33&lt;0,"減少","増加")</f>
        <v>増加</v>
      </c>
      <c r="G33" s="53">
        <f>F32+G32-('[1]集計表 (4年7月)'!F32+'[1]集計表 (4年7月)'!G32)</f>
        <v>0</v>
      </c>
      <c r="H33" s="68"/>
      <c r="I33" s="69"/>
      <c r="J33" s="2" t="str">
        <f>IF(K33&lt;0,"減少","増加")</f>
        <v>増加</v>
      </c>
      <c r="K33" s="56">
        <f>+K32-('[1]集計表 (4年7月)'!K32)</f>
        <v>43</v>
      </c>
      <c r="O33" s="98"/>
    </row>
    <row r="34" spans="1:15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O34" s="98"/>
    </row>
    <row r="35" spans="1:15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O36" s="98"/>
    </row>
    <row r="37" spans="1:15" s="95" customFormat="1" ht="21" customHeight="1" thickTop="1" x14ac:dyDescent="0.15">
      <c r="A37" s="83" t="s">
        <v>28</v>
      </c>
      <c r="B37" s="78">
        <f>B32+B17</f>
        <v>105723</v>
      </c>
      <c r="C37" s="78">
        <f t="shared" ref="C37:J37" si="6">C17+C32</f>
        <v>629</v>
      </c>
      <c r="D37" s="79">
        <f t="shared" si="6"/>
        <v>114811</v>
      </c>
      <c r="E37" s="80">
        <f t="shared" si="6"/>
        <v>628</v>
      </c>
      <c r="F37" s="78">
        <f t="shared" si="6"/>
        <v>220534</v>
      </c>
      <c r="G37" s="81">
        <f t="shared" si="6"/>
        <v>1257</v>
      </c>
      <c r="H37" s="82">
        <f t="shared" si="6"/>
        <v>108988</v>
      </c>
      <c r="I37" s="79">
        <f t="shared" si="6"/>
        <v>899</v>
      </c>
      <c r="J37" s="81">
        <f t="shared" si="6"/>
        <v>251</v>
      </c>
      <c r="K37" s="85"/>
      <c r="O37" s="98"/>
    </row>
    <row r="38" spans="1:15" s="95" customFormat="1" ht="24.75" customHeight="1" x14ac:dyDescent="0.15">
      <c r="A38" s="35"/>
      <c r="B38" s="115">
        <f>SUM(B17+C17+B32+C32)</f>
        <v>106352</v>
      </c>
      <c r="C38" s="116"/>
      <c r="D38" s="117">
        <f>SUM(D17+E17+D32+E32)</f>
        <v>115439</v>
      </c>
      <c r="E38" s="118"/>
      <c r="F38" s="115">
        <f>SUM(F17+G17+F32+G32)</f>
        <v>221791</v>
      </c>
      <c r="G38" s="119"/>
      <c r="H38" s="120">
        <f>SUM(K17+K32)</f>
        <v>110138</v>
      </c>
      <c r="I38" s="121"/>
      <c r="J38" s="122"/>
      <c r="K38" s="86"/>
      <c r="O38" s="98"/>
    </row>
    <row r="39" spans="1:15" s="95" customFormat="1" ht="24.75" customHeight="1" thickBot="1" x14ac:dyDescent="0.2">
      <c r="A39" s="71" t="s">
        <v>14</v>
      </c>
      <c r="B39" s="72" t="str">
        <f>IF(C39&lt;0,"減少","増加")</f>
        <v>増加</v>
      </c>
      <c r="C39" s="73">
        <f>B38-'[1]集計表 (4年7月)'!B38</f>
        <v>22</v>
      </c>
      <c r="D39" s="74" t="str">
        <f>IF(E39&lt;0,"減少","増加")</f>
        <v>減少</v>
      </c>
      <c r="E39" s="73">
        <f>D38-'[1]集計表 (4年7月)'!D38</f>
        <v>-49</v>
      </c>
      <c r="F39" s="72" t="str">
        <f>IF(G39&lt;0,"減少","増加")</f>
        <v>減少</v>
      </c>
      <c r="G39" s="75">
        <f>F38-'[1]集計表 (4年7月)'!F38</f>
        <v>-27</v>
      </c>
      <c r="H39" s="76"/>
      <c r="I39" s="77" t="str">
        <f>IF(J39&lt;0,"減少","増加")</f>
        <v>増加</v>
      </c>
      <c r="J39" s="75">
        <f>H38-'[1]集計表 (4年7月)'!H38</f>
        <v>57</v>
      </c>
      <c r="K39" s="86"/>
      <c r="O39" s="98"/>
    </row>
    <row r="40" spans="1:15" s="95" customFormat="1" ht="24.75" customHeight="1" thickBot="1" x14ac:dyDescent="0.2">
      <c r="A40" s="94" t="s">
        <v>38</v>
      </c>
      <c r="B40" s="99">
        <f>SUM(B14+C14+B15+C15+B16+C16+B31+C31)</f>
        <v>2255</v>
      </c>
      <c r="C40" s="100"/>
      <c r="D40" s="101">
        <f>SUM(D14+E14+D15+E15+D16+E16+D31+E31)</f>
        <v>2339</v>
      </c>
      <c r="E40" s="99"/>
      <c r="F40" s="99">
        <f>SUM(F14+G14+F15+G15+F16+G16+F31+G31)</f>
        <v>4594</v>
      </c>
      <c r="G40" s="102"/>
      <c r="H40" s="70"/>
      <c r="I40" s="103">
        <f>SUM(K14+K15+K16+K31)</f>
        <v>2121</v>
      </c>
      <c r="J40" s="104"/>
      <c r="K40" s="86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(4年８月)</vt:lpstr>
      <vt:lpstr>'集計表 (4年８月)'!Print_Area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2022-07-04T01:22:29Z</cp:lastPrinted>
  <dcterms:created xsi:type="dcterms:W3CDTF">2006-05-17T08:40:09Z</dcterms:created>
  <dcterms:modified xsi:type="dcterms:W3CDTF">2022-09-06T04:19:12Z</dcterms:modified>
</cp:coreProperties>
</file>