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3_住民基本台帳世帯・人口集計表（地区別）\MISALIO\R08\R0805公表（４月分)\"/>
    </mc:Choice>
  </mc:AlternateContent>
  <xr:revisionPtr revIDLastSave="0" documentId="13_ncr:1_{B01B3BDB-7C10-47A8-97A0-C920E97F3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 (８年4月)" sheetId="166" r:id="rId1"/>
    <sheet name="集計表 (８年3月)" sheetId="165" state="hidden" r:id="rId2"/>
    <sheet name="集計表 (８年2月)" sheetId="164" state="hidden" r:id="rId3"/>
    <sheet name="集計表 (８年1月)" sheetId="160" state="hidden" r:id="rId4"/>
    <sheet name="集計表 (７年12月)" sheetId="158" state="hidden" r:id="rId5"/>
    <sheet name="集計表 (７年11月)" sheetId="157" state="hidden" r:id="rId6"/>
    <sheet name="集計表 (７年10月)" sheetId="156" state="hidden" r:id="rId7"/>
    <sheet name="集計表 (７年９月)" sheetId="155" state="hidden" r:id="rId8"/>
    <sheet name="集計表 (７年８月) " sheetId="154" state="hidden" r:id="rId9"/>
    <sheet name="集計表 (７年７月) " sheetId="153" state="hidden" r:id="rId10"/>
    <sheet name="集計表 (７年６月) " sheetId="152" state="hidden" r:id="rId11"/>
    <sheet name="集計表 (７年５月) " sheetId="151" state="hidden" r:id="rId12"/>
    <sheet name="集計表 (７年４月) " sheetId="150" state="hidden" r:id="rId13"/>
  </sheets>
  <externalReferences>
    <externalReference r:id="rId14"/>
    <externalReference r:id="rId15"/>
  </externalReferences>
  <definedNames>
    <definedName name="_xlnm.Print_Area" localSheetId="6">'集計表 (７年10月)'!$A$1:$K$40</definedName>
    <definedName name="_xlnm.Print_Area" localSheetId="5">'集計表 (７年11月)'!$A$1:$K$40</definedName>
    <definedName name="_xlnm.Print_Area" localSheetId="4">'集計表 (７年12月)'!$A$1:$K$40</definedName>
    <definedName name="_xlnm.Print_Area" localSheetId="12">'集計表 (７年４月) '!$A$1:$K$40</definedName>
    <definedName name="_xlnm.Print_Area" localSheetId="11">'集計表 (７年５月) '!$A$1:$K$40</definedName>
    <definedName name="_xlnm.Print_Area" localSheetId="10">'集計表 (７年６月) '!$A$1:$K$40</definedName>
    <definedName name="_xlnm.Print_Area" localSheetId="9">'集計表 (７年７月) '!$A$1:$K$40</definedName>
    <definedName name="_xlnm.Print_Area" localSheetId="8">'集計表 (７年８月) '!$A$1:$K$40</definedName>
    <definedName name="_xlnm.Print_Area" localSheetId="7">'集計表 (７年９月)'!$A$1:$K$40</definedName>
    <definedName name="_xlnm.Print_Area" localSheetId="3">'集計表 (８年1月)'!$A$1:$K$40</definedName>
    <definedName name="_xlnm.Print_Area" localSheetId="2">'集計表 (８年2月)'!$A$1:$K$40</definedName>
    <definedName name="_xlnm.Print_Area" localSheetId="1">'集計表 (８年3月)'!$A$1:$K$40</definedName>
    <definedName name="_xlnm.Print_Area" localSheetId="0">'集計表 (８年4月)'!$A$1:$K$40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65" l="1"/>
  <c r="B40" i="165"/>
  <c r="D38" i="165"/>
  <c r="E39" i="165" s="1"/>
  <c r="D39" i="165" s="1"/>
  <c r="B38" i="165"/>
  <c r="C39" i="165" s="1"/>
  <c r="B39" i="165" s="1"/>
  <c r="E37" i="165"/>
  <c r="D37" i="165"/>
  <c r="C37" i="165"/>
  <c r="E33" i="165"/>
  <c r="D33" i="165" s="1"/>
  <c r="J32" i="165"/>
  <c r="I32" i="165"/>
  <c r="H32" i="165"/>
  <c r="E32" i="165"/>
  <c r="D32" i="165"/>
  <c r="C32" i="165"/>
  <c r="B32" i="165"/>
  <c r="B37" i="165" s="1"/>
  <c r="N31" i="165"/>
  <c r="K31" i="165"/>
  <c r="G31" i="165"/>
  <c r="F31" i="165"/>
  <c r="M31" i="165" s="1"/>
  <c r="M30" i="165"/>
  <c r="K30" i="165"/>
  <c r="G30" i="165"/>
  <c r="N30" i="165" s="1"/>
  <c r="F30" i="165"/>
  <c r="K29" i="165"/>
  <c r="G29" i="165"/>
  <c r="N29" i="165" s="1"/>
  <c r="F29" i="165"/>
  <c r="M29" i="165" s="1"/>
  <c r="N28" i="165"/>
  <c r="M28" i="165"/>
  <c r="K28" i="165"/>
  <c r="G28" i="165"/>
  <c r="F28" i="165"/>
  <c r="K27" i="165"/>
  <c r="G27" i="165"/>
  <c r="N27" i="165" s="1"/>
  <c r="F27" i="165"/>
  <c r="M27" i="165" s="1"/>
  <c r="K26" i="165"/>
  <c r="G26" i="165"/>
  <c r="N26" i="165" s="1"/>
  <c r="F26" i="165"/>
  <c r="M26" i="165" s="1"/>
  <c r="N25" i="165"/>
  <c r="M25" i="165"/>
  <c r="K25" i="165"/>
  <c r="G25" i="165"/>
  <c r="F25" i="165"/>
  <c r="K24" i="165"/>
  <c r="G24" i="165"/>
  <c r="N24" i="165" s="1"/>
  <c r="F24" i="165"/>
  <c r="M24" i="165" s="1"/>
  <c r="N23" i="165"/>
  <c r="K23" i="165"/>
  <c r="G23" i="165"/>
  <c r="F23" i="165"/>
  <c r="M23" i="165" s="1"/>
  <c r="M22" i="165"/>
  <c r="K22" i="165"/>
  <c r="K32" i="165" s="1"/>
  <c r="K33" i="165" s="1"/>
  <c r="J33" i="165" s="1"/>
  <c r="G22" i="165"/>
  <c r="N22" i="165" s="1"/>
  <c r="F22" i="165"/>
  <c r="F32" i="165" s="1"/>
  <c r="E18" i="165"/>
  <c r="D18" i="165"/>
  <c r="C18" i="165"/>
  <c r="B18" i="165" s="1"/>
  <c r="J17" i="165"/>
  <c r="J37" i="165" s="1"/>
  <c r="I17" i="165"/>
  <c r="I37" i="165" s="1"/>
  <c r="H17" i="165"/>
  <c r="H37" i="165" s="1"/>
  <c r="E17" i="165"/>
  <c r="D17" i="165"/>
  <c r="C17" i="165"/>
  <c r="B17" i="165"/>
  <c r="N16" i="165"/>
  <c r="M16" i="165"/>
  <c r="K16" i="165"/>
  <c r="G16" i="165"/>
  <c r="F16" i="165"/>
  <c r="K15" i="165"/>
  <c r="G15" i="165"/>
  <c r="N15" i="165" s="1"/>
  <c r="F15" i="165"/>
  <c r="M15" i="165" s="1"/>
  <c r="N14" i="165"/>
  <c r="K14" i="165"/>
  <c r="I40" i="165" s="1"/>
  <c r="G14" i="165"/>
  <c r="F14" i="165"/>
  <c r="M14" i="165" s="1"/>
  <c r="M13" i="165"/>
  <c r="K13" i="165"/>
  <c r="G13" i="165"/>
  <c r="N13" i="165" s="1"/>
  <c r="F13" i="165"/>
  <c r="K12" i="165"/>
  <c r="G12" i="165"/>
  <c r="N12" i="165" s="1"/>
  <c r="F12" i="165"/>
  <c r="M12" i="165" s="1"/>
  <c r="N11" i="165"/>
  <c r="M11" i="165"/>
  <c r="K11" i="165"/>
  <c r="G11" i="165"/>
  <c r="F11" i="165"/>
  <c r="K10" i="165"/>
  <c r="G10" i="165"/>
  <c r="N10" i="165" s="1"/>
  <c r="F10" i="165"/>
  <c r="M10" i="165" s="1"/>
  <c r="K9" i="165"/>
  <c r="G9" i="165"/>
  <c r="N9" i="165" s="1"/>
  <c r="F9" i="165"/>
  <c r="M9" i="165" s="1"/>
  <c r="N8" i="165"/>
  <c r="M8" i="165"/>
  <c r="K8" i="165"/>
  <c r="G8" i="165"/>
  <c r="F8" i="165"/>
  <c r="K7" i="165"/>
  <c r="G7" i="165"/>
  <c r="N7" i="165" s="1"/>
  <c r="F7" i="165"/>
  <c r="M7" i="165" s="1"/>
  <c r="N6" i="165"/>
  <c r="K6" i="165"/>
  <c r="K17" i="165" s="1"/>
  <c r="G6" i="165"/>
  <c r="F6" i="165"/>
  <c r="F17" i="165" s="1"/>
  <c r="D40" i="153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K18" i="165" l="1"/>
  <c r="J18" i="165" s="1"/>
  <c r="H38" i="165"/>
  <c r="J39" i="165" s="1"/>
  <c r="I39" i="165" s="1"/>
  <c r="M32" i="165"/>
  <c r="F38" i="165"/>
  <c r="G39" i="165" s="1"/>
  <c r="F39" i="165" s="1"/>
  <c r="M17" i="165"/>
  <c r="M35" i="165" s="1"/>
  <c r="G18" i="165"/>
  <c r="F18" i="165" s="1"/>
  <c r="F37" i="165"/>
  <c r="G32" i="165"/>
  <c r="N32" i="165" s="1"/>
  <c r="C33" i="165"/>
  <c r="B33" i="165" s="1"/>
  <c r="F40" i="165"/>
  <c r="G17" i="165"/>
  <c r="M6" i="165"/>
  <c r="F17" i="153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N17" i="165" l="1"/>
  <c r="N35" i="165" s="1"/>
  <c r="G37" i="165"/>
  <c r="G33" i="165"/>
  <c r="F33" i="165" s="1"/>
  <c r="G37" i="153"/>
  <c r="F38" i="153"/>
  <c r="G39" i="153" s="1"/>
  <c r="F39" i="153" s="1"/>
</calcChain>
</file>

<file path=xl/sharedStrings.xml><?xml version="1.0" encoding="utf-8"?>
<sst xmlns="http://schemas.openxmlformats.org/spreadsheetml/2006/main" count="1181" uniqueCount="45">
  <si>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</si>
  <si>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</si>
  <si>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</si>
  <si>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</si>
  <si>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</si>
  <si>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</si>
  <si>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</si>
  <si>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</si>
  <si>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</si>
  <si>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</si>
  <si>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</si>
  <si>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</si>
  <si>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</si>
  <si>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</si>
  <si>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</si>
  <si>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</si>
  <si>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</si>
  <si>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</si>
  <si>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</si>
  <si>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</si>
  <si>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</si>
  <si>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</si>
  <si>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</si>
  <si>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</si>
  <si>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</si>
  <si>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</si>
  <si>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</si>
  <si>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</si>
  <si>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</si>
  <si>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</si>
  <si>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</si>
  <si>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</si>
  <si>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</si>
  <si>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</si>
  <si>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</si>
  <si>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</si>
  <si>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</si>
  <si>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</si>
  <si>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</si>
  <si>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</si>
  <si>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</si>
  <si>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</si>
  <si>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</si>
  <si>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</si>
  <si>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増加</t>
    <rPh sb="0" eb="2">
      <t>ゾウカ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</si>
</sst>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0" fillId="0" borderId="26" xfId="0" applyNumberFormat="1" applyBorder="1" applyAlignment="1">
      <alignment horizontal="distributed" vertical="center" justifyLastLine="1"/>
    </xf>
  </cellXfs>
  <cellStyles count="1">
    <cellStyle name="標準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Relationship Id="rId2" Type="http://schemas.openxmlformats.org/officeDocument/2006/relationships/externalLinkPath" Target="file:///\\172.21.204.101\&#24066;&#27665;&#35506;_&#20303;&#35352;g&#20849;&#26377;\32%20&#20154;&#21475;&#32113;&#35336;&#38306;&#20418;\&#27598;&#26376;&#12398;&#32113;&#35336;\&#9733;02_&#32113;&#35336;&#36039;&#26009;&#20316;&#25104;&amp;&#12507;&#12540;&#12512;&#12506;&#12540;&#12472;\&#12304;HP&#29992;&#12305;03_&#20303;&#27665;&#22522;&#26412;&#21488;&#24115;&#19990;&#24111;&#12539;&#20154;&#21475;&#38598;&#35336;&#34920;&#65288;&#22320;&#21306;&#21029;&#65289;\MISALIO\R7&#24180;&#24230;\R8.4&#20844;&#34920;&#65288;&#65299;&#26376;&#20998;)\R0804_&#19990;&#24111;&#12539;&#20154;&#21475;&#65288;3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集計表 (８年3月)"/>
      <sheetName val="集計表 (８年2月)"/>
      <sheetName val="集計表 (８年1月)"/>
      <sheetName val="集計表 (７年12月)"/>
      <sheetName val="集計表 (７年11月)"/>
      <sheetName val="集計表 (７年10月)"/>
      <sheetName val="集計表 (７年９月)"/>
      <sheetName val="集計表 (７年８月) "/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6">
          <cell r="F6">
            <v>11267</v>
          </cell>
          <cell r="G6">
            <v>187</v>
          </cell>
        </row>
        <row r="7">
          <cell r="F7">
            <v>9412</v>
          </cell>
          <cell r="G7">
            <v>83</v>
          </cell>
        </row>
        <row r="8">
          <cell r="F8">
            <v>15864</v>
          </cell>
          <cell r="G8">
            <v>92</v>
          </cell>
        </row>
        <row r="9">
          <cell r="F9">
            <v>10600</v>
          </cell>
          <cell r="G9">
            <v>72</v>
          </cell>
        </row>
        <row r="10">
          <cell r="F10">
            <v>12610</v>
          </cell>
          <cell r="G10">
            <v>335</v>
          </cell>
        </row>
        <row r="11">
          <cell r="F11">
            <v>15064</v>
          </cell>
          <cell r="G11">
            <v>132</v>
          </cell>
        </row>
        <row r="12">
          <cell r="F12">
            <v>6087</v>
          </cell>
          <cell r="G12">
            <v>26</v>
          </cell>
        </row>
        <row r="13">
          <cell r="F13">
            <v>26387</v>
          </cell>
          <cell r="G13">
            <v>142</v>
          </cell>
        </row>
        <row r="14">
          <cell r="F14">
            <v>414</v>
          </cell>
          <cell r="G14">
            <v>1</v>
          </cell>
        </row>
        <row r="15">
          <cell r="F15">
            <v>1655</v>
          </cell>
          <cell r="G15">
            <v>6</v>
          </cell>
        </row>
        <row r="16">
          <cell r="F16">
            <v>533</v>
          </cell>
          <cell r="G16">
            <v>1</v>
          </cell>
        </row>
        <row r="17">
          <cell r="B17">
            <v>52088</v>
          </cell>
          <cell r="C17">
            <v>705</v>
          </cell>
          <cell r="D17">
            <v>57805</v>
          </cell>
          <cell r="E17">
            <v>372</v>
          </cell>
          <cell r="F17">
            <v>109893</v>
          </cell>
          <cell r="G17">
            <v>1077</v>
          </cell>
          <cell r="K17">
            <v>58069</v>
          </cell>
        </row>
        <row r="22">
          <cell r="F22">
            <v>24098</v>
          </cell>
          <cell r="G22">
            <v>177</v>
          </cell>
        </row>
        <row r="23">
          <cell r="F23">
            <v>3901</v>
          </cell>
          <cell r="G23">
            <v>9</v>
          </cell>
        </row>
        <row r="24">
          <cell r="F24">
            <v>10477</v>
          </cell>
          <cell r="G24">
            <v>114</v>
          </cell>
        </row>
        <row r="25">
          <cell r="F25">
            <v>10783</v>
          </cell>
          <cell r="G25">
            <v>164</v>
          </cell>
        </row>
        <row r="26">
          <cell r="F26">
            <v>3204</v>
          </cell>
          <cell r="G26">
            <v>34</v>
          </cell>
        </row>
        <row r="27">
          <cell r="F27">
            <v>1411</v>
          </cell>
          <cell r="G27">
            <v>2</v>
          </cell>
        </row>
        <row r="28">
          <cell r="F28">
            <v>18311</v>
          </cell>
          <cell r="G28">
            <v>105</v>
          </cell>
        </row>
        <row r="29">
          <cell r="F29">
            <v>24085</v>
          </cell>
          <cell r="G29">
            <v>250</v>
          </cell>
        </row>
        <row r="30">
          <cell r="F30">
            <v>2303</v>
          </cell>
          <cell r="G30">
            <v>7</v>
          </cell>
        </row>
        <row r="31">
          <cell r="F31">
            <v>1498</v>
          </cell>
          <cell r="G31">
            <v>3</v>
          </cell>
        </row>
        <row r="32">
          <cell r="B32">
            <v>48373</v>
          </cell>
          <cell r="C32">
            <v>438</v>
          </cell>
          <cell r="D32">
            <v>51698</v>
          </cell>
          <cell r="E32">
            <v>427</v>
          </cell>
          <cell r="F32">
            <v>100071</v>
          </cell>
          <cell r="G32">
            <v>865</v>
          </cell>
          <cell r="K32">
            <v>51798</v>
          </cell>
        </row>
        <row r="38">
          <cell r="B38">
            <v>101604</v>
          </cell>
          <cell r="D38">
            <v>110302</v>
          </cell>
          <cell r="F38">
            <v>211906</v>
          </cell>
          <cell r="H38">
            <v>109867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F56E8-7111-4380-B5ED-BCC20585A7DA}">
  <sheetPr>
    <pageSetUpPr fitToPage="1"/>
  </sheetPr>
  <dimension ref="A1:R788"/>
  <sheetViews>
    <sheetView tabSelected="1" view="pageBreakPreview" zoomScaleNormal="80" zoomScaleSheetLayoutView="100" workbookViewId="0">
      <selection activeCell="S6" sqref="S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46142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5512</v>
      </c>
      <c r="C6" s="9">
        <v>143</v>
      </c>
      <c r="D6" s="9">
        <v>5791</v>
      </c>
      <c r="E6" s="39">
        <v>46</v>
      </c>
      <c r="F6" s="35">
        <v>11303</v>
      </c>
      <c r="G6" s="10">
        <v>189</v>
      </c>
      <c r="H6" s="11">
        <v>6327</v>
      </c>
      <c r="I6" s="12">
        <v>158</v>
      </c>
      <c r="J6" s="50">
        <v>24</v>
      </c>
      <c r="K6" s="46">
        <v>6509</v>
      </c>
      <c r="M6" s="96">
        <v>-20</v>
      </c>
      <c r="N6" s="96">
        <v>4</v>
      </c>
    </row>
    <row r="7" spans="1:14" s="93" customFormat="1" ht="24.75" customHeight="1" x14ac:dyDescent="0.15">
      <c r="A7" s="13" t="s">
        <v>4</v>
      </c>
      <c r="B7" s="14">
        <v>4410</v>
      </c>
      <c r="C7" s="15">
        <v>57</v>
      </c>
      <c r="D7" s="15">
        <v>4998</v>
      </c>
      <c r="E7" s="40">
        <v>32</v>
      </c>
      <c r="F7" s="36">
        <v>9408</v>
      </c>
      <c r="G7" s="16">
        <v>89</v>
      </c>
      <c r="H7" s="14">
        <v>5171</v>
      </c>
      <c r="I7" s="15">
        <v>58</v>
      </c>
      <c r="J7" s="40">
        <v>17</v>
      </c>
      <c r="K7" s="47">
        <v>5246</v>
      </c>
      <c r="M7" s="96">
        <v>-17</v>
      </c>
      <c r="N7" s="96">
        <v>4</v>
      </c>
    </row>
    <row r="8" spans="1:14" s="93" customFormat="1" ht="24.75" customHeight="1" x14ac:dyDescent="0.15">
      <c r="A8" s="13" t="s">
        <v>5</v>
      </c>
      <c r="B8" s="14">
        <v>7379</v>
      </c>
      <c r="C8" s="15">
        <v>46</v>
      </c>
      <c r="D8" s="15">
        <v>8421</v>
      </c>
      <c r="E8" s="40">
        <v>45</v>
      </c>
      <c r="F8" s="36">
        <v>15800</v>
      </c>
      <c r="G8" s="16">
        <v>91</v>
      </c>
      <c r="H8" s="14">
        <v>8090</v>
      </c>
      <c r="I8" s="15">
        <v>51</v>
      </c>
      <c r="J8" s="40">
        <v>21</v>
      </c>
      <c r="K8" s="47">
        <v>8162</v>
      </c>
      <c r="M8" s="96">
        <v>-75</v>
      </c>
      <c r="N8" s="96">
        <v>1</v>
      </c>
    </row>
    <row r="9" spans="1:14" s="93" customFormat="1" ht="24.75" customHeight="1" x14ac:dyDescent="0.15">
      <c r="A9" s="13" t="s">
        <v>6</v>
      </c>
      <c r="B9" s="14">
        <v>4908</v>
      </c>
      <c r="C9" s="15">
        <v>32</v>
      </c>
      <c r="D9" s="15">
        <v>5618</v>
      </c>
      <c r="E9" s="40">
        <v>38</v>
      </c>
      <c r="F9" s="36">
        <v>10526</v>
      </c>
      <c r="G9" s="16">
        <v>70</v>
      </c>
      <c r="H9" s="14">
        <v>5649</v>
      </c>
      <c r="I9" s="15">
        <v>42</v>
      </c>
      <c r="J9" s="40">
        <v>9</v>
      </c>
      <c r="K9" s="47">
        <v>5700</v>
      </c>
      <c r="M9" s="96">
        <v>-47</v>
      </c>
      <c r="N9" s="96">
        <v>0</v>
      </c>
    </row>
    <row r="10" spans="1:14" s="93" customFormat="1" ht="24.75" customHeight="1" x14ac:dyDescent="0.15">
      <c r="A10" s="13" t="s">
        <v>7</v>
      </c>
      <c r="B10" s="14">
        <v>5983</v>
      </c>
      <c r="C10" s="15">
        <v>318</v>
      </c>
      <c r="D10" s="15">
        <v>6571</v>
      </c>
      <c r="E10" s="40">
        <v>55</v>
      </c>
      <c r="F10" s="36">
        <v>12554</v>
      </c>
      <c r="G10" s="16">
        <v>373</v>
      </c>
      <c r="H10" s="14">
        <v>6875</v>
      </c>
      <c r="I10" s="15">
        <v>341</v>
      </c>
      <c r="J10" s="40">
        <v>19</v>
      </c>
      <c r="K10" s="47">
        <v>7235</v>
      </c>
      <c r="M10" s="96">
        <v>-47</v>
      </c>
      <c r="N10" s="96">
        <v>21</v>
      </c>
    </row>
    <row r="11" spans="1:14" s="93" customFormat="1" ht="24.75" customHeight="1" x14ac:dyDescent="0.15">
      <c r="A11" s="13" t="s">
        <v>8</v>
      </c>
      <c r="B11" s="14">
        <v>7164</v>
      </c>
      <c r="C11" s="15">
        <v>80</v>
      </c>
      <c r="D11" s="15">
        <v>7845</v>
      </c>
      <c r="E11" s="40">
        <v>55</v>
      </c>
      <c r="F11" s="36">
        <v>15009</v>
      </c>
      <c r="G11" s="16">
        <v>135</v>
      </c>
      <c r="H11" s="14">
        <v>7876</v>
      </c>
      <c r="I11" s="15">
        <v>112</v>
      </c>
      <c r="J11" s="40">
        <v>17</v>
      </c>
      <c r="K11" s="47">
        <v>8005</v>
      </c>
      <c r="M11" s="96">
        <v>-31</v>
      </c>
      <c r="N11" s="96">
        <v>5</v>
      </c>
    </row>
    <row r="12" spans="1:14" s="93" customFormat="1" ht="24.75" customHeight="1" x14ac:dyDescent="0.15">
      <c r="A12" s="13" t="s">
        <v>10</v>
      </c>
      <c r="B12" s="14">
        <v>2865</v>
      </c>
      <c r="C12" s="15">
        <v>11</v>
      </c>
      <c r="D12" s="15">
        <v>3161</v>
      </c>
      <c r="E12" s="40">
        <v>17</v>
      </c>
      <c r="F12" s="36">
        <v>6026</v>
      </c>
      <c r="G12" s="16">
        <v>28</v>
      </c>
      <c r="H12" s="14">
        <v>3172</v>
      </c>
      <c r="I12" s="15">
        <v>15</v>
      </c>
      <c r="J12" s="40">
        <v>8</v>
      </c>
      <c r="K12" s="47">
        <v>3195</v>
      </c>
      <c r="M12" s="96">
        <v>-48</v>
      </c>
      <c r="N12" s="96"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59</v>
      </c>
      <c r="D13" s="18">
        <v>13839</v>
      </c>
      <c r="E13" s="41">
        <v>80</v>
      </c>
      <c r="F13" s="36">
        <v>26244</v>
      </c>
      <c r="G13" s="16">
        <v>139</v>
      </c>
      <c r="H13" s="14">
        <v>12761</v>
      </c>
      <c r="I13" s="15">
        <v>82</v>
      </c>
      <c r="J13" s="40">
        <v>39</v>
      </c>
      <c r="K13" s="47">
        <v>12882</v>
      </c>
      <c r="M13" s="96">
        <v>-130</v>
      </c>
      <c r="N13" s="96">
        <v>-8</v>
      </c>
    </row>
    <row r="14" spans="1:14" s="93" customFormat="1" ht="24.75" customHeight="1" x14ac:dyDescent="0.15">
      <c r="A14" s="7" t="s">
        <v>12</v>
      </c>
      <c r="B14" s="14">
        <v>219</v>
      </c>
      <c r="C14" s="15">
        <v>0</v>
      </c>
      <c r="D14" s="15">
        <v>191</v>
      </c>
      <c r="E14" s="40">
        <v>1</v>
      </c>
      <c r="F14" s="36">
        <v>410</v>
      </c>
      <c r="G14" s="16">
        <v>1</v>
      </c>
      <c r="H14" s="14">
        <v>215</v>
      </c>
      <c r="I14" s="15">
        <v>0</v>
      </c>
      <c r="J14" s="40">
        <v>1</v>
      </c>
      <c r="K14" s="47">
        <v>216</v>
      </c>
      <c r="M14" s="96">
        <v>-1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787</v>
      </c>
      <c r="C15" s="20">
        <v>1</v>
      </c>
      <c r="D15" s="20">
        <v>847</v>
      </c>
      <c r="E15" s="42">
        <v>5</v>
      </c>
      <c r="F15" s="36">
        <v>1634</v>
      </c>
      <c r="G15" s="16">
        <v>6</v>
      </c>
      <c r="H15" s="14">
        <v>836</v>
      </c>
      <c r="I15" s="15">
        <v>4</v>
      </c>
      <c r="J15" s="40">
        <v>2</v>
      </c>
      <c r="K15" s="47">
        <v>842</v>
      </c>
      <c r="M15" s="96">
        <v>-11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257</v>
      </c>
      <c r="E16" s="43">
        <v>1</v>
      </c>
      <c r="F16" s="37">
        <v>530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0</v>
      </c>
      <c r="N16" s="96">
        <v>0</v>
      </c>
    </row>
    <row r="17" spans="1:15" s="93" customFormat="1" ht="24.75" customHeight="1" x14ac:dyDescent="0.15">
      <c r="A17" s="24" t="s">
        <v>2</v>
      </c>
      <c r="B17" s="25">
        <v>51905</v>
      </c>
      <c r="C17" s="26">
        <v>747</v>
      </c>
      <c r="D17" s="26">
        <v>57539</v>
      </c>
      <c r="E17" s="44">
        <v>375</v>
      </c>
      <c r="F17" s="38">
        <v>109444</v>
      </c>
      <c r="G17" s="95">
        <v>1122</v>
      </c>
      <c r="H17" s="94">
        <v>57229</v>
      </c>
      <c r="I17" s="27">
        <v>863</v>
      </c>
      <c r="J17" s="44">
        <v>158</v>
      </c>
      <c r="K17" s="49">
        <v>58250</v>
      </c>
      <c r="M17" s="96">
        <v>-427</v>
      </c>
      <c r="N17" s="96">
        <v>29</v>
      </c>
      <c r="O17" s="159">
        <v>-6</v>
      </c>
    </row>
    <row r="18" spans="1:15" s="93" customFormat="1" ht="24.75" customHeight="1" thickBot="1" x14ac:dyDescent="0.2">
      <c r="A18" s="28" t="s">
        <v>14</v>
      </c>
      <c r="B18" s="53" t="s">
        <v>44</v>
      </c>
      <c r="C18" s="51">
        <v>43</v>
      </c>
      <c r="D18" s="45" t="s">
        <v>39</v>
      </c>
      <c r="E18" s="52">
        <v>-49</v>
      </c>
      <c r="F18" s="1" t="s">
        <v>39</v>
      </c>
      <c r="G18" s="51">
        <v>-6</v>
      </c>
      <c r="H18" s="29"/>
      <c r="I18" s="2"/>
      <c r="J18" s="2" t="s">
        <v>40</v>
      </c>
      <c r="K18" s="54"/>
    </row>
    <row r="19" spans="1:15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5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5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5" s="93" customFormat="1" ht="24.75" customHeight="1" thickTop="1" x14ac:dyDescent="0.15">
      <c r="A22" s="30" t="s">
        <v>9</v>
      </c>
      <c r="B22" s="31">
        <v>11427</v>
      </c>
      <c r="C22" s="32">
        <v>100</v>
      </c>
      <c r="D22" s="32">
        <v>12487</v>
      </c>
      <c r="E22" s="39">
        <v>92</v>
      </c>
      <c r="F22" s="36">
        <v>23914</v>
      </c>
      <c r="G22" s="16">
        <v>192</v>
      </c>
      <c r="H22" s="11">
        <v>12581</v>
      </c>
      <c r="I22" s="12">
        <v>158</v>
      </c>
      <c r="J22" s="50">
        <v>18</v>
      </c>
      <c r="K22" s="47">
        <v>12757</v>
      </c>
      <c r="M22" s="96">
        <v>-118</v>
      </c>
      <c r="N22" s="96">
        <v>2</v>
      </c>
    </row>
    <row r="23" spans="1:15" s="93" customFormat="1" ht="24.75" customHeight="1" x14ac:dyDescent="0.15">
      <c r="A23" s="13" t="s">
        <v>16</v>
      </c>
      <c r="B23" s="14">
        <v>1821</v>
      </c>
      <c r="C23" s="15">
        <v>1</v>
      </c>
      <c r="D23" s="15">
        <v>2052</v>
      </c>
      <c r="E23" s="40">
        <v>8</v>
      </c>
      <c r="F23" s="36">
        <v>3873</v>
      </c>
      <c r="G23" s="16">
        <v>9</v>
      </c>
      <c r="H23" s="14">
        <v>2073</v>
      </c>
      <c r="I23" s="15">
        <v>3</v>
      </c>
      <c r="J23" s="40">
        <v>5</v>
      </c>
      <c r="K23" s="47">
        <v>2081</v>
      </c>
      <c r="M23" s="96">
        <v>-20</v>
      </c>
      <c r="N23" s="96">
        <v>0</v>
      </c>
    </row>
    <row r="24" spans="1:15" s="93" customFormat="1" ht="24.75" customHeight="1" x14ac:dyDescent="0.15">
      <c r="A24" s="13" t="s">
        <v>17</v>
      </c>
      <c r="B24" s="14">
        <v>5015</v>
      </c>
      <c r="C24" s="15">
        <v>51</v>
      </c>
      <c r="D24" s="15">
        <v>5479</v>
      </c>
      <c r="E24" s="40">
        <v>61</v>
      </c>
      <c r="F24" s="36">
        <v>10494</v>
      </c>
      <c r="G24" s="16">
        <v>112</v>
      </c>
      <c r="H24" s="14">
        <v>4989</v>
      </c>
      <c r="I24" s="15">
        <v>101</v>
      </c>
      <c r="J24" s="40">
        <v>10</v>
      </c>
      <c r="K24" s="47">
        <v>5100</v>
      </c>
      <c r="M24" s="96">
        <v>21</v>
      </c>
      <c r="N24" s="96">
        <v>-1</v>
      </c>
    </row>
    <row r="25" spans="1:15" s="93" customFormat="1" ht="24.75" customHeight="1" x14ac:dyDescent="0.15">
      <c r="A25" s="13" t="s">
        <v>18</v>
      </c>
      <c r="B25" s="14">
        <v>5415</v>
      </c>
      <c r="C25" s="15">
        <v>85</v>
      </c>
      <c r="D25" s="15">
        <v>5274</v>
      </c>
      <c r="E25" s="40">
        <v>90</v>
      </c>
      <c r="F25" s="36">
        <v>10689</v>
      </c>
      <c r="G25" s="16">
        <v>175</v>
      </c>
      <c r="H25" s="14">
        <v>5507</v>
      </c>
      <c r="I25" s="15">
        <v>163</v>
      </c>
      <c r="J25" s="40">
        <v>6</v>
      </c>
      <c r="K25" s="47">
        <v>5676</v>
      </c>
      <c r="M25" s="96">
        <v>-84</v>
      </c>
      <c r="N25" s="96">
        <v>2</v>
      </c>
    </row>
    <row r="26" spans="1:15" s="93" customFormat="1" ht="24.75" customHeight="1" x14ac:dyDescent="0.15">
      <c r="A26" s="13" t="s">
        <v>19</v>
      </c>
      <c r="B26" s="14">
        <v>1535</v>
      </c>
      <c r="C26" s="15">
        <v>20</v>
      </c>
      <c r="D26" s="15">
        <v>1655</v>
      </c>
      <c r="E26" s="40">
        <v>17</v>
      </c>
      <c r="F26" s="36">
        <v>3190</v>
      </c>
      <c r="G26" s="16">
        <v>37</v>
      </c>
      <c r="H26" s="14">
        <v>1661</v>
      </c>
      <c r="I26" s="15">
        <v>34</v>
      </c>
      <c r="J26" s="40">
        <v>0</v>
      </c>
      <c r="K26" s="47">
        <v>1695</v>
      </c>
      <c r="M26" s="96">
        <v>-11</v>
      </c>
      <c r="N26" s="96">
        <v>0</v>
      </c>
    </row>
    <row r="27" spans="1:15" s="93" customFormat="1" ht="24.75" customHeight="1" x14ac:dyDescent="0.15">
      <c r="A27" s="13" t="s">
        <v>20</v>
      </c>
      <c r="B27" s="14">
        <v>670</v>
      </c>
      <c r="C27" s="15">
        <v>1</v>
      </c>
      <c r="D27" s="15">
        <v>732</v>
      </c>
      <c r="E27" s="40">
        <v>1</v>
      </c>
      <c r="F27" s="36">
        <v>1402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-5</v>
      </c>
      <c r="N27" s="96">
        <v>0</v>
      </c>
    </row>
    <row r="28" spans="1:15" s="93" customFormat="1" ht="24.75" customHeight="1" x14ac:dyDescent="0.15">
      <c r="A28" s="13" t="s">
        <v>21</v>
      </c>
      <c r="B28" s="14">
        <v>8707</v>
      </c>
      <c r="C28" s="15">
        <v>58</v>
      </c>
      <c r="D28" s="15">
        <v>9522</v>
      </c>
      <c r="E28" s="40">
        <v>47</v>
      </c>
      <c r="F28" s="36">
        <v>18229</v>
      </c>
      <c r="G28" s="16">
        <v>105</v>
      </c>
      <c r="H28" s="14">
        <v>9366</v>
      </c>
      <c r="I28" s="15">
        <v>74</v>
      </c>
      <c r="J28" s="40">
        <v>25</v>
      </c>
      <c r="K28" s="47">
        <v>9465</v>
      </c>
      <c r="M28" s="96">
        <v>-86</v>
      </c>
      <c r="N28" s="96">
        <v>6</v>
      </c>
    </row>
    <row r="29" spans="1:15" s="93" customFormat="1" ht="24.75" customHeight="1" x14ac:dyDescent="0.15">
      <c r="A29" s="13" t="s">
        <v>15</v>
      </c>
      <c r="B29" s="14">
        <v>11686</v>
      </c>
      <c r="C29" s="15">
        <v>123</v>
      </c>
      <c r="D29" s="15">
        <v>12311</v>
      </c>
      <c r="E29" s="40">
        <v>136</v>
      </c>
      <c r="F29" s="36">
        <v>23997</v>
      </c>
      <c r="G29" s="16">
        <v>259</v>
      </c>
      <c r="H29" s="14">
        <v>12295</v>
      </c>
      <c r="I29" s="15">
        <v>211</v>
      </c>
      <c r="J29" s="40">
        <v>26</v>
      </c>
      <c r="K29" s="47">
        <v>12532</v>
      </c>
      <c r="M29" s="96">
        <v>-80</v>
      </c>
      <c r="N29" s="96">
        <v>10</v>
      </c>
    </row>
    <row r="30" spans="1:15" s="93" customFormat="1" ht="24.75" customHeight="1" x14ac:dyDescent="0.15">
      <c r="A30" s="7" t="s">
        <v>22</v>
      </c>
      <c r="B30" s="19">
        <v>1121</v>
      </c>
      <c r="C30" s="20">
        <v>5</v>
      </c>
      <c r="D30" s="20">
        <v>1162</v>
      </c>
      <c r="E30" s="42">
        <v>3</v>
      </c>
      <c r="F30" s="36">
        <v>2283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-12</v>
      </c>
      <c r="N30" s="96">
        <v>0</v>
      </c>
    </row>
    <row r="31" spans="1:15" s="93" customFormat="1" ht="24.75" customHeight="1" x14ac:dyDescent="0.15">
      <c r="A31" s="33" t="s">
        <v>27</v>
      </c>
      <c r="B31" s="21">
        <v>727</v>
      </c>
      <c r="C31" s="22">
        <v>0</v>
      </c>
      <c r="D31" s="22">
        <v>768</v>
      </c>
      <c r="E31" s="43">
        <v>3</v>
      </c>
      <c r="F31" s="36">
        <v>1495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1</v>
      </c>
      <c r="N31" s="96">
        <v>0</v>
      </c>
    </row>
    <row r="32" spans="1:15" s="93" customFormat="1" ht="24.75" customHeight="1" x14ac:dyDescent="0.15">
      <c r="A32" s="30" t="s">
        <v>2</v>
      </c>
      <c r="B32" s="25">
        <v>48124</v>
      </c>
      <c r="C32" s="26">
        <v>444</v>
      </c>
      <c r="D32" s="26">
        <v>51442</v>
      </c>
      <c r="E32" s="44">
        <v>458</v>
      </c>
      <c r="F32" s="38">
        <v>99566</v>
      </c>
      <c r="G32" s="95">
        <v>902</v>
      </c>
      <c r="H32" s="94">
        <v>51036</v>
      </c>
      <c r="I32" s="27">
        <v>749</v>
      </c>
      <c r="J32" s="44">
        <v>98</v>
      </c>
      <c r="K32" s="49">
        <v>51883</v>
      </c>
      <c r="M32" s="96">
        <v>-394</v>
      </c>
      <c r="N32" s="96">
        <v>19</v>
      </c>
      <c r="O32" s="159">
        <v>59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</v>
      </c>
      <c r="D33" s="45" t="s">
        <v>39</v>
      </c>
      <c r="E33" s="52">
        <v>-88</v>
      </c>
      <c r="F33" s="1" t="s">
        <v>39</v>
      </c>
      <c r="G33" s="51">
        <v>-93</v>
      </c>
      <c r="H33" s="66"/>
      <c r="I33" s="67"/>
      <c r="J33" s="2" t="s">
        <v>40</v>
      </c>
      <c r="K33" s="54">
        <v>59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-821</v>
      </c>
      <c r="N35" s="96"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100029</v>
      </c>
      <c r="C37" s="76">
        <v>1191</v>
      </c>
      <c r="D37" s="77">
        <v>108981</v>
      </c>
      <c r="E37" s="78">
        <v>833</v>
      </c>
      <c r="F37" s="76">
        <v>209010</v>
      </c>
      <c r="G37" s="79">
        <v>2024</v>
      </c>
      <c r="H37" s="80">
        <v>108265</v>
      </c>
      <c r="I37" s="77">
        <v>1612</v>
      </c>
      <c r="J37" s="79">
        <v>256</v>
      </c>
      <c r="K37" s="83"/>
    </row>
    <row r="38" spans="1:14" s="93" customFormat="1" ht="24.75" customHeight="1" x14ac:dyDescent="0.15">
      <c r="A38" s="34"/>
      <c r="B38" s="114">
        <v>101220</v>
      </c>
      <c r="C38" s="115"/>
      <c r="D38" s="116">
        <v>109814</v>
      </c>
      <c r="E38" s="117"/>
      <c r="F38" s="114">
        <v>211034</v>
      </c>
      <c r="G38" s="118"/>
      <c r="H38" s="119">
        <v>110133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160" t="s">
        <v>44</v>
      </c>
      <c r="C39" s="71">
        <v>38</v>
      </c>
      <c r="D39" s="72" t="s">
        <v>39</v>
      </c>
      <c r="E39" s="71">
        <v>-137</v>
      </c>
      <c r="F39" s="70" t="s">
        <v>39</v>
      </c>
      <c r="G39" s="73">
        <v>-99</v>
      </c>
      <c r="H39" s="74"/>
      <c r="I39" s="75" t="s">
        <v>40</v>
      </c>
      <c r="J39" s="73">
        <v>159</v>
      </c>
      <c r="K39" s="84"/>
    </row>
    <row r="40" spans="1:14" s="93" customFormat="1" ht="24.75" customHeight="1" thickBot="1" x14ac:dyDescent="0.2">
      <c r="A40" s="92" t="s">
        <v>38</v>
      </c>
      <c r="B40" s="98">
        <v>2007</v>
      </c>
      <c r="C40" s="99"/>
      <c r="D40" s="100">
        <v>2073</v>
      </c>
      <c r="E40" s="98"/>
      <c r="F40" s="98">
        <v>4080</v>
      </c>
      <c r="G40" s="101"/>
      <c r="H40" s="68"/>
      <c r="I40" s="102">
        <v>2030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9D8F2B69-7E48-4F2A-954C-5413E3A9EE1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45869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B17+C17-('[2]集計表 (７年６月) '!B17+'[2]集計表 (７年６月) '!C17)</f>
        <v>-44</v>
      </c>
      <c r="D18" s="45" t="str">
        <f>IF(E18&lt;0,"減少","増加")</f>
        <v>減少</v>
      </c>
      <c r="E18" s="52">
        <f>D17+E17-('[2]集計表 (７年６月) '!D17+'[2]集計表 (７年６月) '!E17)</f>
        <v>-26</v>
      </c>
      <c r="F18" s="1" t="str">
        <f>IF(G18&lt;0,"減少","増加")</f>
        <v>減少</v>
      </c>
      <c r="G18" s="51">
        <f>F17+G17-('[2]集計表 (７年６月) '!F17+'[2]集計表 (７年６月) '!G17)</f>
        <v>-70</v>
      </c>
      <c r="H18" s="29"/>
      <c r="I18" s="2"/>
      <c r="J18" s="2" t="str">
        <f>IF(K18&lt;0,"減少","増加")</f>
        <v>減少</v>
      </c>
      <c r="K18" s="54">
        <f>K17-('[2]集計表 (７年６月) '!K17)</f>
        <v>-1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B32+C32-('[2]集計表 (７年６月) '!B32+'[2]集計表 (７年６月) '!C32)</f>
        <v>-10</v>
      </c>
      <c r="D33" s="45" t="str">
        <f>IF(E33&lt;0,"減少","増加")</f>
        <v>減少</v>
      </c>
      <c r="E33" s="52">
        <f>D32+E32-('[2]集計表 (７年６月) '!D32+'[2]集計表 (７年６月) '!E32)</f>
        <v>-85</v>
      </c>
      <c r="F33" s="1" t="str">
        <f>IF(G33&lt;0,"減少","増加")</f>
        <v>減少</v>
      </c>
      <c r="G33" s="51">
        <f>F32+G32-('[2]集計表 (７年６月) '!F32+'[2]集計表 (７年６月) '!G32)</f>
        <v>-95</v>
      </c>
      <c r="H33" s="66"/>
      <c r="I33" s="67"/>
      <c r="J33" s="2" t="str">
        <f>IF(K33&lt;0,"減少","増加")</f>
        <v>減少</v>
      </c>
      <c r="K33" s="54">
        <f>+K32-('[2]集計表 (７年６月) '!K32)</f>
        <v>-27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14">
        <f>SUM(B17+C17+B32+C32)</f>
        <v>102069</v>
      </c>
      <c r="C38" s="115"/>
      <c r="D38" s="116">
        <f>SUM(D17+E17+D32+E32)</f>
        <v>110919</v>
      </c>
      <c r="E38" s="117"/>
      <c r="F38" s="114">
        <f>SUM(F17+G17+F32+G32)</f>
        <v>212988</v>
      </c>
      <c r="G38" s="118"/>
      <c r="H38" s="119">
        <f>SUM(K17+K32)</f>
        <v>110077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B38-'[2]集計表 (７年６月) '!B38</f>
        <v>-54</v>
      </c>
      <c r="D39" s="72" t="str">
        <f>IF(E39&lt;0,"減少","増加")</f>
        <v>減少</v>
      </c>
      <c r="E39" s="71">
        <f>D38-'[2]集計表 (７年６月) '!D38</f>
        <v>-111</v>
      </c>
      <c r="F39" s="70" t="str">
        <f>IF(G39&lt;0,"減少","増加")</f>
        <v>減少</v>
      </c>
      <c r="G39" s="73">
        <f>F38-'[2]集計表 (７年６月) '!F38</f>
        <v>-165</v>
      </c>
      <c r="H39" s="74"/>
      <c r="I39" s="75" t="str">
        <f>IF(J39&lt;0,"減少","増加")</f>
        <v>減少</v>
      </c>
      <c r="J39" s="73">
        <f>H38-'[2]集計表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98">
        <f>SUM(B14+C14+B15+C15+B16+C16+B31+C31)</f>
        <v>2051</v>
      </c>
      <c r="C40" s="99"/>
      <c r="D40" s="100">
        <f>SUM(D14+E14+D15+E15+D16+E16+D31+E31)</f>
        <v>2117</v>
      </c>
      <c r="E40" s="98"/>
      <c r="F40" s="98">
        <f>SUM(F14+G14+F15+G15+F16+G16+F31+G31)</f>
        <v>4168</v>
      </c>
      <c r="G40" s="101"/>
      <c r="H40" s="68"/>
      <c r="I40" s="102">
        <f>SUM(K14+K15+K16+K31)</f>
        <v>2050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45838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14">
        <v>102123</v>
      </c>
      <c r="C38" s="115"/>
      <c r="D38" s="116">
        <v>111030</v>
      </c>
      <c r="E38" s="117"/>
      <c r="F38" s="114">
        <v>213153</v>
      </c>
      <c r="G38" s="118"/>
      <c r="H38" s="119">
        <v>110105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98">
        <v>2057</v>
      </c>
      <c r="C40" s="99"/>
      <c r="D40" s="100">
        <v>2125</v>
      </c>
      <c r="E40" s="98"/>
      <c r="F40" s="98">
        <v>4182</v>
      </c>
      <c r="G40" s="101"/>
      <c r="H40" s="68"/>
      <c r="I40" s="102">
        <v>2055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45808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14">
        <v>102212</v>
      </c>
      <c r="C38" s="115"/>
      <c r="D38" s="116">
        <v>111104</v>
      </c>
      <c r="E38" s="117"/>
      <c r="F38" s="114">
        <v>213316</v>
      </c>
      <c r="G38" s="118"/>
      <c r="H38" s="119">
        <v>110102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98">
        <v>2056</v>
      </c>
      <c r="C40" s="99"/>
      <c r="D40" s="100">
        <v>2126</v>
      </c>
      <c r="E40" s="98"/>
      <c r="F40" s="98">
        <v>4182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45777</v>
      </c>
      <c r="J2" s="138"/>
      <c r="K2" s="138"/>
    </row>
    <row r="3" spans="1:14" s="93" customFormat="1" ht="18" customHeight="1" x14ac:dyDescent="0.15">
      <c r="A3" s="122" t="s">
        <v>37</v>
      </c>
      <c r="B3" s="151" t="s">
        <v>34</v>
      </c>
      <c r="C3" s="152"/>
      <c r="D3" s="152"/>
      <c r="E3" s="152"/>
      <c r="F3" s="152"/>
      <c r="G3" s="153"/>
      <c r="H3" s="124" t="s">
        <v>33</v>
      </c>
      <c r="I3" s="125"/>
      <c r="J3" s="125"/>
      <c r="K3" s="127"/>
    </row>
    <row r="4" spans="1:14" s="93" customFormat="1" ht="18" customHeight="1" x14ac:dyDescent="0.15">
      <c r="A4" s="150"/>
      <c r="B4" s="131" t="s">
        <v>0</v>
      </c>
      <c r="C4" s="157"/>
      <c r="D4" s="133" t="s">
        <v>1</v>
      </c>
      <c r="E4" s="134"/>
      <c r="F4" s="158" t="s">
        <v>2</v>
      </c>
      <c r="G4" s="135"/>
      <c r="H4" s="154"/>
      <c r="I4" s="155"/>
      <c r="J4" s="155"/>
      <c r="K4" s="156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22" t="s">
        <v>35</v>
      </c>
      <c r="B19" s="151"/>
      <c r="C19" s="152"/>
      <c r="D19" s="152"/>
      <c r="E19" s="152"/>
      <c r="F19" s="152"/>
      <c r="G19" s="153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50"/>
      <c r="B20" s="131" t="s">
        <v>0</v>
      </c>
      <c r="C20" s="157"/>
      <c r="D20" s="133" t="s">
        <v>1</v>
      </c>
      <c r="E20" s="134"/>
      <c r="F20" s="158" t="s">
        <v>2</v>
      </c>
      <c r="G20" s="135"/>
      <c r="H20" s="154"/>
      <c r="I20" s="155"/>
      <c r="J20" s="155"/>
      <c r="K20" s="156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7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46">
        <v>102295</v>
      </c>
      <c r="C38" s="147"/>
      <c r="D38" s="148">
        <v>111158</v>
      </c>
      <c r="E38" s="149"/>
      <c r="F38" s="146">
        <v>213453</v>
      </c>
      <c r="G38" s="121"/>
      <c r="H38" s="119">
        <v>110121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39">
        <v>2061</v>
      </c>
      <c r="C40" s="140"/>
      <c r="D40" s="141">
        <v>2137</v>
      </c>
      <c r="E40" s="142"/>
      <c r="F40" s="139">
        <v>4198</v>
      </c>
      <c r="G40" s="143"/>
      <c r="H40" s="68"/>
      <c r="I40" s="144">
        <v>2055</v>
      </c>
      <c r="J40" s="14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383-FF86-4445-B46C-F3B2583C1046}">
  <sheetPr>
    <pageSetUpPr fitToPage="1"/>
  </sheetPr>
  <dimension ref="A1:R788"/>
  <sheetViews>
    <sheetView view="pageBreakPreview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46112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5468</v>
      </c>
      <c r="C6" s="9">
        <v>145</v>
      </c>
      <c r="D6" s="9">
        <v>5779</v>
      </c>
      <c r="E6" s="39">
        <v>46</v>
      </c>
      <c r="F6" s="35">
        <f t="shared" ref="F6:G16" si="0">SUM(B6+D6)</f>
        <v>11247</v>
      </c>
      <c r="G6" s="10">
        <f t="shared" si="0"/>
        <v>191</v>
      </c>
      <c r="H6" s="11">
        <v>6282</v>
      </c>
      <c r="I6" s="12">
        <v>160</v>
      </c>
      <c r="J6" s="50">
        <v>24</v>
      </c>
      <c r="K6" s="46">
        <f>H6+I6+J6</f>
        <v>6466</v>
      </c>
      <c r="M6" s="96">
        <f>F6-'[1]集計表 (８年2月)'!F6</f>
        <v>-20</v>
      </c>
      <c r="N6" s="96">
        <f>G6-'[1]集計表 (８年2月)'!G6</f>
        <v>4</v>
      </c>
    </row>
    <row r="7" spans="1:14" s="93" customFormat="1" ht="24.75" customHeight="1" x14ac:dyDescent="0.15">
      <c r="A7" s="13" t="s">
        <v>4</v>
      </c>
      <c r="B7" s="14">
        <v>4404</v>
      </c>
      <c r="C7" s="15">
        <v>57</v>
      </c>
      <c r="D7" s="15">
        <v>4991</v>
      </c>
      <c r="E7" s="40">
        <v>30</v>
      </c>
      <c r="F7" s="36">
        <f t="shared" si="0"/>
        <v>9395</v>
      </c>
      <c r="G7" s="16">
        <f t="shared" si="0"/>
        <v>87</v>
      </c>
      <c r="H7" s="14">
        <v>5156</v>
      </c>
      <c r="I7" s="15">
        <v>56</v>
      </c>
      <c r="J7" s="40">
        <v>17</v>
      </c>
      <c r="K7" s="47">
        <f t="shared" ref="K7:K16" si="1">SUM(H7:J7)</f>
        <v>5229</v>
      </c>
      <c r="M7" s="96">
        <f>F7-'[1]集計表 (８年2月)'!F7</f>
        <v>-17</v>
      </c>
      <c r="N7" s="96">
        <f>G7-'[1]集計表 (８年2月)'!G7</f>
        <v>4</v>
      </c>
    </row>
    <row r="8" spans="1:14" s="93" customFormat="1" ht="24.75" customHeight="1" x14ac:dyDescent="0.15">
      <c r="A8" s="13" t="s">
        <v>5</v>
      </c>
      <c r="B8" s="14">
        <v>7369</v>
      </c>
      <c r="C8" s="15">
        <v>46</v>
      </c>
      <c r="D8" s="15">
        <v>8420</v>
      </c>
      <c r="E8" s="40">
        <v>47</v>
      </c>
      <c r="F8" s="36">
        <f t="shared" si="0"/>
        <v>15789</v>
      </c>
      <c r="G8" s="16">
        <f t="shared" si="0"/>
        <v>93</v>
      </c>
      <c r="H8" s="14">
        <v>8077</v>
      </c>
      <c r="I8" s="15">
        <v>52</v>
      </c>
      <c r="J8" s="40">
        <v>22</v>
      </c>
      <c r="K8" s="47">
        <f t="shared" si="1"/>
        <v>8151</v>
      </c>
      <c r="M8" s="96">
        <f>F8-'[1]集計表 (８年2月)'!F8</f>
        <v>-75</v>
      </c>
      <c r="N8" s="96">
        <f>G8-'[1]集計表 (８年2月)'!G8</f>
        <v>1</v>
      </c>
    </row>
    <row r="9" spans="1:14" s="93" customFormat="1" ht="24.75" customHeight="1" x14ac:dyDescent="0.15">
      <c r="A9" s="13" t="s">
        <v>6</v>
      </c>
      <c r="B9" s="14">
        <v>4917</v>
      </c>
      <c r="C9" s="15">
        <v>32</v>
      </c>
      <c r="D9" s="15">
        <v>5636</v>
      </c>
      <c r="E9" s="40">
        <v>40</v>
      </c>
      <c r="F9" s="36">
        <f t="shared" si="0"/>
        <v>10553</v>
      </c>
      <c r="G9" s="16">
        <f t="shared" si="0"/>
        <v>72</v>
      </c>
      <c r="H9" s="14">
        <v>5651</v>
      </c>
      <c r="I9" s="15">
        <v>43</v>
      </c>
      <c r="J9" s="40">
        <v>10</v>
      </c>
      <c r="K9" s="47">
        <f t="shared" si="1"/>
        <v>5704</v>
      </c>
      <c r="M9" s="96">
        <f>F9-'[1]集計表 (８年2月)'!F9</f>
        <v>-47</v>
      </c>
      <c r="N9" s="96">
        <f>G9-'[1]集計表 (８年2月)'!G9</f>
        <v>0</v>
      </c>
    </row>
    <row r="10" spans="1:14" s="93" customFormat="1" ht="24.75" customHeight="1" x14ac:dyDescent="0.15">
      <c r="A10" s="13" t="s">
        <v>7</v>
      </c>
      <c r="B10" s="14">
        <v>5989</v>
      </c>
      <c r="C10" s="15">
        <v>302</v>
      </c>
      <c r="D10" s="15">
        <v>6574</v>
      </c>
      <c r="E10" s="40">
        <v>54</v>
      </c>
      <c r="F10" s="36">
        <f t="shared" si="0"/>
        <v>12563</v>
      </c>
      <c r="G10" s="16">
        <f t="shared" si="0"/>
        <v>356</v>
      </c>
      <c r="H10" s="14">
        <v>6868</v>
      </c>
      <c r="I10" s="15">
        <v>324</v>
      </c>
      <c r="J10" s="40">
        <v>17</v>
      </c>
      <c r="K10" s="47">
        <f t="shared" si="1"/>
        <v>7209</v>
      </c>
      <c r="M10" s="96">
        <f>F10-'[1]集計表 (８年2月)'!F10</f>
        <v>-47</v>
      </c>
      <c r="N10" s="96">
        <f>G10-'[1]集計表 (８年2月)'!G10</f>
        <v>21</v>
      </c>
    </row>
    <row r="11" spans="1:14" s="93" customFormat="1" ht="24.75" customHeight="1" x14ac:dyDescent="0.15">
      <c r="A11" s="13" t="s">
        <v>8</v>
      </c>
      <c r="B11" s="14">
        <v>7166</v>
      </c>
      <c r="C11" s="15">
        <v>78</v>
      </c>
      <c r="D11" s="15">
        <v>7867</v>
      </c>
      <c r="E11" s="40">
        <v>59</v>
      </c>
      <c r="F11" s="36">
        <f t="shared" si="0"/>
        <v>15033</v>
      </c>
      <c r="G11" s="16">
        <f t="shared" si="0"/>
        <v>137</v>
      </c>
      <c r="H11" s="14">
        <v>7876</v>
      </c>
      <c r="I11" s="15">
        <v>114</v>
      </c>
      <c r="J11" s="40">
        <v>17</v>
      </c>
      <c r="K11" s="47">
        <f t="shared" si="1"/>
        <v>8007</v>
      </c>
      <c r="M11" s="96">
        <f>F11-'[1]集計表 (８年2月)'!F11</f>
        <v>-31</v>
      </c>
      <c r="N11" s="96">
        <f>G11-'[1]集計表 (８年2月)'!G11</f>
        <v>5</v>
      </c>
    </row>
    <row r="12" spans="1:14" s="93" customFormat="1" ht="24.75" customHeight="1" x14ac:dyDescent="0.15">
      <c r="A12" s="13" t="s">
        <v>10</v>
      </c>
      <c r="B12" s="14">
        <v>2878</v>
      </c>
      <c r="C12" s="15">
        <v>11</v>
      </c>
      <c r="D12" s="15">
        <v>3161</v>
      </c>
      <c r="E12" s="40">
        <v>17</v>
      </c>
      <c r="F12" s="36">
        <f t="shared" si="0"/>
        <v>6039</v>
      </c>
      <c r="G12" s="16">
        <f t="shared" si="0"/>
        <v>28</v>
      </c>
      <c r="H12" s="14">
        <v>3181</v>
      </c>
      <c r="I12" s="15">
        <v>15</v>
      </c>
      <c r="J12" s="40">
        <v>8</v>
      </c>
      <c r="K12" s="47">
        <f t="shared" si="1"/>
        <v>3204</v>
      </c>
      <c r="M12" s="96">
        <f>F12-'[1]集計表 (８年2月)'!F12</f>
        <v>-48</v>
      </c>
      <c r="N12" s="96">
        <f>G12-'[1]集計表 (８年2月)'!G12</f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54</v>
      </c>
      <c r="D13" s="18">
        <v>13852</v>
      </c>
      <c r="E13" s="41">
        <v>80</v>
      </c>
      <c r="F13" s="36">
        <f t="shared" si="0"/>
        <v>26257</v>
      </c>
      <c r="G13" s="16">
        <f t="shared" si="0"/>
        <v>134</v>
      </c>
      <c r="H13" s="14">
        <v>12743</v>
      </c>
      <c r="I13" s="15">
        <v>77</v>
      </c>
      <c r="J13" s="40">
        <v>39</v>
      </c>
      <c r="K13" s="47">
        <f t="shared" si="1"/>
        <v>12859</v>
      </c>
      <c r="M13" s="96">
        <f>F13-'[1]集計表 (８年2月)'!F13</f>
        <v>-130</v>
      </c>
      <c r="N13" s="96">
        <f>G13-'[1]集計表 (８年2月)'!G13</f>
        <v>-8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191</v>
      </c>
      <c r="E14" s="40">
        <v>1</v>
      </c>
      <c r="F14" s="36">
        <f t="shared" si="0"/>
        <v>413</v>
      </c>
      <c r="G14" s="16">
        <f t="shared" si="0"/>
        <v>1</v>
      </c>
      <c r="H14" s="14">
        <v>215</v>
      </c>
      <c r="I14" s="15">
        <v>0</v>
      </c>
      <c r="J14" s="40">
        <v>1</v>
      </c>
      <c r="K14" s="47">
        <f t="shared" si="1"/>
        <v>216</v>
      </c>
      <c r="M14" s="96">
        <f>F14-'[1]集計表 (８年2月)'!F14</f>
        <v>-1</v>
      </c>
      <c r="N14" s="96">
        <f>G14-'[1]集計表 (８年2月)'!G14</f>
        <v>0</v>
      </c>
    </row>
    <row r="15" spans="1:14" s="93" customFormat="1" ht="24.75" customHeight="1" x14ac:dyDescent="0.15">
      <c r="A15" s="13" t="s">
        <v>13</v>
      </c>
      <c r="B15" s="19">
        <v>791</v>
      </c>
      <c r="C15" s="20">
        <v>1</v>
      </c>
      <c r="D15" s="20">
        <v>853</v>
      </c>
      <c r="E15" s="42">
        <v>5</v>
      </c>
      <c r="F15" s="36">
        <f t="shared" si="0"/>
        <v>1644</v>
      </c>
      <c r="G15" s="16">
        <f t="shared" si="0"/>
        <v>6</v>
      </c>
      <c r="H15" s="14">
        <v>840</v>
      </c>
      <c r="I15" s="15">
        <v>4</v>
      </c>
      <c r="J15" s="40">
        <v>2</v>
      </c>
      <c r="K15" s="47">
        <f t="shared" si="1"/>
        <v>846</v>
      </c>
      <c r="M15" s="96">
        <f>F15-'[1]集計表 (８年2月)'!F15</f>
        <v>-11</v>
      </c>
      <c r="N15" s="96">
        <f>G15-'[1]集計表 (８年2月)'!G15</f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259</v>
      </c>
      <c r="E16" s="43">
        <v>1</v>
      </c>
      <c r="F16" s="37">
        <f t="shared" si="0"/>
        <v>533</v>
      </c>
      <c r="G16" s="23">
        <f t="shared" si="0"/>
        <v>1</v>
      </c>
      <c r="H16" s="21">
        <v>258</v>
      </c>
      <c r="I16" s="22">
        <v>0</v>
      </c>
      <c r="J16" s="43">
        <v>1</v>
      </c>
      <c r="K16" s="48">
        <f t="shared" si="1"/>
        <v>259</v>
      </c>
      <c r="M16" s="96">
        <f>F16-'[1]集計表 (８年2月)'!F16</f>
        <v>0</v>
      </c>
      <c r="N16" s="96">
        <f>G16-'[1]集計表 (８年2月)'!G16</f>
        <v>0</v>
      </c>
    </row>
    <row r="17" spans="1:14" s="93" customFormat="1" ht="24.75" customHeight="1" x14ac:dyDescent="0.15">
      <c r="A17" s="24" t="s">
        <v>2</v>
      </c>
      <c r="B17" s="25">
        <f t="shared" ref="B17:K17" si="2">SUM(B6:B16)</f>
        <v>51883</v>
      </c>
      <c r="C17" s="26">
        <f t="shared" si="2"/>
        <v>726</v>
      </c>
      <c r="D17" s="26">
        <f t="shared" si="2"/>
        <v>57583</v>
      </c>
      <c r="E17" s="44">
        <f t="shared" si="2"/>
        <v>380</v>
      </c>
      <c r="F17" s="38">
        <f t="shared" si="2"/>
        <v>109466</v>
      </c>
      <c r="G17" s="95">
        <f t="shared" si="2"/>
        <v>1106</v>
      </c>
      <c r="H17" s="94">
        <f t="shared" si="2"/>
        <v>57147</v>
      </c>
      <c r="I17" s="27">
        <f t="shared" si="2"/>
        <v>845</v>
      </c>
      <c r="J17" s="44">
        <f t="shared" si="2"/>
        <v>158</v>
      </c>
      <c r="K17" s="49">
        <f t="shared" si="2"/>
        <v>58150</v>
      </c>
      <c r="M17" s="96">
        <f>F17-'[1]集計表 (８年2月)'!F17</f>
        <v>-427</v>
      </c>
      <c r="N17" s="96">
        <f>G17-'[1]集計表 (８年2月)'!G17</f>
        <v>29</v>
      </c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(８年2月)'!B17+'[1]集計表 (８年2月)'!C17)</f>
        <v>-184</v>
      </c>
      <c r="D18" s="45" t="str">
        <f>IF(E18&lt;0,"減少","増加")</f>
        <v>減少</v>
      </c>
      <c r="E18" s="52">
        <f>D17+E17-('[1]集計表 (８年2月)'!D17+'[1]集計表 (８年2月)'!E17)</f>
        <v>-214</v>
      </c>
      <c r="F18" s="1" t="str">
        <f>IF(G18&lt;0,"減少","増加")</f>
        <v>減少</v>
      </c>
      <c r="G18" s="51">
        <f>F17+G17-('[1]集計表 (８年2月)'!F17+'[1]集計表 (８年2月)'!G17)</f>
        <v>-398</v>
      </c>
      <c r="H18" s="29"/>
      <c r="I18" s="2"/>
      <c r="J18" s="2" t="str">
        <f>IF(K18&lt;0,"減少","増加")</f>
        <v>増加</v>
      </c>
      <c r="K18" s="54">
        <f>K17-('[1]集計表 (８年2月)'!K17)</f>
        <v>81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11440</v>
      </c>
      <c r="C22" s="32">
        <v>90</v>
      </c>
      <c r="D22" s="32">
        <v>12540</v>
      </c>
      <c r="E22" s="39">
        <v>89</v>
      </c>
      <c r="F22" s="36">
        <f t="shared" ref="F22:G31" si="3">SUM(B22+D22)</f>
        <v>23980</v>
      </c>
      <c r="G22" s="16">
        <f t="shared" si="3"/>
        <v>179</v>
      </c>
      <c r="H22" s="11">
        <v>12579</v>
      </c>
      <c r="I22" s="12">
        <v>148</v>
      </c>
      <c r="J22" s="50">
        <v>19</v>
      </c>
      <c r="K22" s="47">
        <f t="shared" ref="K22:K31" si="4">SUM(H22:J22)</f>
        <v>12746</v>
      </c>
      <c r="M22" s="96">
        <f>F22-'[1]集計表 (８年2月)'!F22</f>
        <v>-118</v>
      </c>
      <c r="N22" s="96">
        <f>G22-'[1]集計表 (８年2月)'!G22</f>
        <v>2</v>
      </c>
    </row>
    <row r="23" spans="1:14" s="93" customFormat="1" ht="24.75" customHeight="1" x14ac:dyDescent="0.15">
      <c r="A23" s="13" t="s">
        <v>16</v>
      </c>
      <c r="B23" s="14">
        <v>1825</v>
      </c>
      <c r="C23" s="15">
        <v>1</v>
      </c>
      <c r="D23" s="15">
        <v>2056</v>
      </c>
      <c r="E23" s="40">
        <v>8</v>
      </c>
      <c r="F23" s="36">
        <f t="shared" si="3"/>
        <v>3881</v>
      </c>
      <c r="G23" s="16">
        <f t="shared" si="3"/>
        <v>9</v>
      </c>
      <c r="H23" s="14">
        <v>2069</v>
      </c>
      <c r="I23" s="15">
        <v>3</v>
      </c>
      <c r="J23" s="40">
        <v>5</v>
      </c>
      <c r="K23" s="47">
        <f t="shared" si="4"/>
        <v>2077</v>
      </c>
      <c r="M23" s="96">
        <f>F23-'[1]集計表 (８年2月)'!F23</f>
        <v>-20</v>
      </c>
      <c r="N23" s="96">
        <f>G23-'[1]集計表 (８年2月)'!G23</f>
        <v>0</v>
      </c>
    </row>
    <row r="24" spans="1:14" s="93" customFormat="1" ht="24.75" customHeight="1" x14ac:dyDescent="0.15">
      <c r="A24" s="13" t="s">
        <v>17</v>
      </c>
      <c r="B24" s="14">
        <v>5005</v>
      </c>
      <c r="C24" s="15">
        <v>53</v>
      </c>
      <c r="D24" s="15">
        <v>5493</v>
      </c>
      <c r="E24" s="40">
        <v>60</v>
      </c>
      <c r="F24" s="36">
        <f t="shared" si="3"/>
        <v>10498</v>
      </c>
      <c r="G24" s="16">
        <f t="shared" si="3"/>
        <v>113</v>
      </c>
      <c r="H24" s="14">
        <v>4978</v>
      </c>
      <c r="I24" s="15">
        <v>102</v>
      </c>
      <c r="J24" s="40">
        <v>10</v>
      </c>
      <c r="K24" s="47">
        <f t="shared" si="4"/>
        <v>5090</v>
      </c>
      <c r="M24" s="96">
        <f>F24-'[1]集計表 (８年2月)'!F24</f>
        <v>21</v>
      </c>
      <c r="N24" s="96">
        <f>G24-'[1]集計表 (８年2月)'!G24</f>
        <v>-1</v>
      </c>
    </row>
    <row r="25" spans="1:14" s="93" customFormat="1" ht="24.75" customHeight="1" x14ac:dyDescent="0.15">
      <c r="A25" s="13" t="s">
        <v>18</v>
      </c>
      <c r="B25" s="14">
        <v>5416</v>
      </c>
      <c r="C25" s="15">
        <v>83</v>
      </c>
      <c r="D25" s="15">
        <v>5283</v>
      </c>
      <c r="E25" s="40">
        <v>83</v>
      </c>
      <c r="F25" s="36">
        <f t="shared" si="3"/>
        <v>10699</v>
      </c>
      <c r="G25" s="16">
        <f t="shared" si="3"/>
        <v>166</v>
      </c>
      <c r="H25" s="14">
        <v>5502</v>
      </c>
      <c r="I25" s="15">
        <v>154</v>
      </c>
      <c r="J25" s="40">
        <v>6</v>
      </c>
      <c r="K25" s="47">
        <f t="shared" si="4"/>
        <v>5662</v>
      </c>
      <c r="M25" s="96">
        <f>F25-'[1]集計表 (８年2月)'!F25</f>
        <v>-84</v>
      </c>
      <c r="N25" s="96">
        <f>G25-'[1]集計表 (８年2月)'!G25</f>
        <v>2</v>
      </c>
    </row>
    <row r="26" spans="1:14" s="93" customFormat="1" ht="24.75" customHeight="1" x14ac:dyDescent="0.15">
      <c r="A26" s="13" t="s">
        <v>19</v>
      </c>
      <c r="B26" s="14">
        <v>1536</v>
      </c>
      <c r="C26" s="15">
        <v>19</v>
      </c>
      <c r="D26" s="15">
        <v>1657</v>
      </c>
      <c r="E26" s="40">
        <v>15</v>
      </c>
      <c r="F26" s="36">
        <f t="shared" si="3"/>
        <v>3193</v>
      </c>
      <c r="G26" s="16">
        <f t="shared" si="3"/>
        <v>34</v>
      </c>
      <c r="H26" s="14">
        <v>1660</v>
      </c>
      <c r="I26" s="15">
        <v>32</v>
      </c>
      <c r="J26" s="40">
        <v>0</v>
      </c>
      <c r="K26" s="47">
        <f t="shared" si="4"/>
        <v>1692</v>
      </c>
      <c r="M26" s="96">
        <f>F26-'[1]集計表 (８年2月)'!F26</f>
        <v>-11</v>
      </c>
      <c r="N26" s="96">
        <f>G26-'[1]集計表 (８年2月)'!G26</f>
        <v>0</v>
      </c>
    </row>
    <row r="27" spans="1:14" s="93" customFormat="1" ht="24.75" customHeight="1" x14ac:dyDescent="0.15">
      <c r="A27" s="13" t="s">
        <v>20</v>
      </c>
      <c r="B27" s="14">
        <v>671</v>
      </c>
      <c r="C27" s="15">
        <v>1</v>
      </c>
      <c r="D27" s="15">
        <v>735</v>
      </c>
      <c r="E27" s="40">
        <v>1</v>
      </c>
      <c r="F27" s="36">
        <f t="shared" si="3"/>
        <v>1406</v>
      </c>
      <c r="G27" s="16">
        <f t="shared" si="3"/>
        <v>2</v>
      </c>
      <c r="H27" s="14">
        <v>702</v>
      </c>
      <c r="I27" s="15">
        <v>0</v>
      </c>
      <c r="J27" s="40">
        <v>2</v>
      </c>
      <c r="K27" s="47">
        <f t="shared" si="4"/>
        <v>704</v>
      </c>
      <c r="M27" s="96">
        <f>F27-'[1]集計表 (８年2月)'!F27</f>
        <v>-5</v>
      </c>
      <c r="N27" s="96">
        <f>G27-'[1]集計表 (８年2月)'!G27</f>
        <v>0</v>
      </c>
    </row>
    <row r="28" spans="1:14" s="93" customFormat="1" ht="24.75" customHeight="1" x14ac:dyDescent="0.15">
      <c r="A28" s="13" t="s">
        <v>21</v>
      </c>
      <c r="B28" s="14">
        <v>8695</v>
      </c>
      <c r="C28" s="15">
        <v>63</v>
      </c>
      <c r="D28" s="15">
        <v>9530</v>
      </c>
      <c r="E28" s="40">
        <v>48</v>
      </c>
      <c r="F28" s="36">
        <f t="shared" si="3"/>
        <v>18225</v>
      </c>
      <c r="G28" s="16">
        <f t="shared" si="3"/>
        <v>111</v>
      </c>
      <c r="H28" s="14">
        <v>9347</v>
      </c>
      <c r="I28" s="15">
        <v>79</v>
      </c>
      <c r="J28" s="40">
        <v>25</v>
      </c>
      <c r="K28" s="47">
        <f t="shared" si="4"/>
        <v>9451</v>
      </c>
      <c r="M28" s="96">
        <f>F28-'[1]集計表 (８年2月)'!F28</f>
        <v>-86</v>
      </c>
      <c r="N28" s="96">
        <f>G28-'[1]集計表 (８年2月)'!G28</f>
        <v>6</v>
      </c>
    </row>
    <row r="29" spans="1:14" s="93" customFormat="1" ht="24.75" customHeight="1" x14ac:dyDescent="0.15">
      <c r="A29" s="13" t="s">
        <v>15</v>
      </c>
      <c r="B29" s="14">
        <v>11694</v>
      </c>
      <c r="C29" s="15">
        <v>121</v>
      </c>
      <c r="D29" s="15">
        <v>12311</v>
      </c>
      <c r="E29" s="40">
        <v>139</v>
      </c>
      <c r="F29" s="36">
        <f t="shared" si="3"/>
        <v>24005</v>
      </c>
      <c r="G29" s="16">
        <f t="shared" si="3"/>
        <v>260</v>
      </c>
      <c r="H29" s="14">
        <v>12290</v>
      </c>
      <c r="I29" s="15">
        <v>210</v>
      </c>
      <c r="J29" s="40">
        <v>27</v>
      </c>
      <c r="K29" s="47">
        <f t="shared" si="4"/>
        <v>12527</v>
      </c>
      <c r="M29" s="96">
        <f>F29-'[1]集計表 (８年2月)'!F29</f>
        <v>-80</v>
      </c>
      <c r="N29" s="96">
        <f>G29-'[1]集計表 (８年2月)'!G29</f>
        <v>10</v>
      </c>
    </row>
    <row r="30" spans="1:14" s="93" customFormat="1" ht="24.75" customHeight="1" x14ac:dyDescent="0.15">
      <c r="A30" s="7" t="s">
        <v>22</v>
      </c>
      <c r="B30" s="19">
        <v>1126</v>
      </c>
      <c r="C30" s="20">
        <v>4</v>
      </c>
      <c r="D30" s="20">
        <v>1165</v>
      </c>
      <c r="E30" s="42">
        <v>3</v>
      </c>
      <c r="F30" s="36">
        <f t="shared" si="3"/>
        <v>2291</v>
      </c>
      <c r="G30" s="16">
        <f t="shared" si="3"/>
        <v>7</v>
      </c>
      <c r="H30" s="14">
        <v>1153</v>
      </c>
      <c r="I30" s="15">
        <v>4</v>
      </c>
      <c r="J30" s="40">
        <v>3</v>
      </c>
      <c r="K30" s="47">
        <f t="shared" si="4"/>
        <v>1160</v>
      </c>
      <c r="M30" s="96">
        <f>F30-'[1]集計表 (８年2月)'!F30</f>
        <v>-12</v>
      </c>
      <c r="N30" s="96">
        <f>G30-'[1]集計表 (８年2月)'!G30</f>
        <v>0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769</v>
      </c>
      <c r="E31" s="43">
        <v>3</v>
      </c>
      <c r="F31" s="36">
        <f t="shared" si="3"/>
        <v>1499</v>
      </c>
      <c r="G31" s="16">
        <f t="shared" si="3"/>
        <v>3</v>
      </c>
      <c r="H31" s="21">
        <v>712</v>
      </c>
      <c r="I31" s="22">
        <v>0</v>
      </c>
      <c r="J31" s="43">
        <v>3</v>
      </c>
      <c r="K31" s="47">
        <f t="shared" si="4"/>
        <v>715</v>
      </c>
      <c r="M31" s="96">
        <f>F31-'[1]集計表 (８年2月)'!F31</f>
        <v>1</v>
      </c>
      <c r="N31" s="96">
        <f>G31-'[1]集計表 (８年2月)'!G31</f>
        <v>0</v>
      </c>
    </row>
    <row r="32" spans="1:14" s="93" customFormat="1" ht="24.75" customHeight="1" x14ac:dyDescent="0.15">
      <c r="A32" s="30" t="s">
        <v>2</v>
      </c>
      <c r="B32" s="25">
        <f t="shared" ref="B32:K32" si="5">SUM(B22:B31)</f>
        <v>48138</v>
      </c>
      <c r="C32" s="26">
        <f t="shared" si="5"/>
        <v>435</v>
      </c>
      <c r="D32" s="26">
        <f t="shared" si="5"/>
        <v>51539</v>
      </c>
      <c r="E32" s="44">
        <f t="shared" si="5"/>
        <v>449</v>
      </c>
      <c r="F32" s="38">
        <f t="shared" si="5"/>
        <v>99677</v>
      </c>
      <c r="G32" s="95">
        <f t="shared" si="5"/>
        <v>884</v>
      </c>
      <c r="H32" s="94">
        <f t="shared" si="5"/>
        <v>50992</v>
      </c>
      <c r="I32" s="27">
        <f t="shared" si="5"/>
        <v>732</v>
      </c>
      <c r="J32" s="44">
        <f t="shared" si="5"/>
        <v>100</v>
      </c>
      <c r="K32" s="49">
        <f t="shared" si="5"/>
        <v>51824</v>
      </c>
      <c r="M32" s="96">
        <f>F32-'[1]集計表 (８年2月)'!F32</f>
        <v>-394</v>
      </c>
      <c r="N32" s="96">
        <f>G32-'[1]集計表 (８年2月)'!G32</f>
        <v>19</v>
      </c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(８年2月)'!B32+'[1]集計表 (８年2月)'!C32)</f>
        <v>-238</v>
      </c>
      <c r="D33" s="45" t="str">
        <f>IF(E33&lt;0,"減少","増加")</f>
        <v>減少</v>
      </c>
      <c r="E33" s="52">
        <f>D32+E32-('[1]集計表 (８年2月)'!D32+'[1]集計表 (８年2月)'!E32)</f>
        <v>-137</v>
      </c>
      <c r="F33" s="1" t="str">
        <f>IF(G33&lt;0,"減少","増加")</f>
        <v>減少</v>
      </c>
      <c r="G33" s="51">
        <f>F32+G32-('[1]集計表 (８年2月)'!F32+'[1]集計表 (８年2月)'!G32)</f>
        <v>-375</v>
      </c>
      <c r="H33" s="66"/>
      <c r="I33" s="67"/>
      <c r="J33" s="2" t="str">
        <f>IF(K33&lt;0,"減少","増加")</f>
        <v>増加</v>
      </c>
      <c r="K33" s="54">
        <f>+K32-('[1]集計表 (８年2月)'!K32)</f>
        <v>26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f>M17+M32</f>
        <v>-821</v>
      </c>
      <c r="N35" s="96">
        <f>N17+N32</f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100021</v>
      </c>
      <c r="C37" s="76">
        <f t="shared" ref="C37:J37" si="6">C17+C32</f>
        <v>1161</v>
      </c>
      <c r="D37" s="77">
        <f t="shared" si="6"/>
        <v>109122</v>
      </c>
      <c r="E37" s="78">
        <f t="shared" si="6"/>
        <v>829</v>
      </c>
      <c r="F37" s="76">
        <f t="shared" si="6"/>
        <v>209143</v>
      </c>
      <c r="G37" s="79">
        <f t="shared" si="6"/>
        <v>1990</v>
      </c>
      <c r="H37" s="80">
        <f t="shared" si="6"/>
        <v>108139</v>
      </c>
      <c r="I37" s="77">
        <f t="shared" si="6"/>
        <v>1577</v>
      </c>
      <c r="J37" s="79">
        <f t="shared" si="6"/>
        <v>258</v>
      </c>
      <c r="K37" s="83"/>
    </row>
    <row r="38" spans="1:14" s="93" customFormat="1" ht="24.75" customHeight="1" x14ac:dyDescent="0.15">
      <c r="A38" s="34"/>
      <c r="B38" s="114">
        <f>SUM(B17+C17+B32+C32)</f>
        <v>101182</v>
      </c>
      <c r="C38" s="115"/>
      <c r="D38" s="116">
        <f>SUM(D17+E17+D32+E32)</f>
        <v>109951</v>
      </c>
      <c r="E38" s="117"/>
      <c r="F38" s="114">
        <f>SUM(F17+G17+F32+G32)</f>
        <v>211133</v>
      </c>
      <c r="G38" s="118"/>
      <c r="H38" s="119">
        <f>SUM(K17+K32)</f>
        <v>109974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(８年2月)'!B38</f>
        <v>-422</v>
      </c>
      <c r="D39" s="72" t="str">
        <f>IF(E39&lt;0,"減少","増加")</f>
        <v>減少</v>
      </c>
      <c r="E39" s="71">
        <f>D38-'[1]集計表 (８年2月)'!D38</f>
        <v>-351</v>
      </c>
      <c r="F39" s="70" t="str">
        <f>IF(G39&lt;0,"減少","増加")</f>
        <v>減少</v>
      </c>
      <c r="G39" s="73">
        <f>F38-'[1]集計表 (８年2月)'!F38</f>
        <v>-773</v>
      </c>
      <c r="H39" s="74"/>
      <c r="I39" s="75" t="str">
        <f>IF(J39&lt;0,"減少","増加")</f>
        <v>増加</v>
      </c>
      <c r="J39" s="73">
        <f>H38-'[1]集計表 (８年2月)'!H38</f>
        <v>107</v>
      </c>
      <c r="K39" s="84"/>
    </row>
    <row r="40" spans="1:14" s="93" customFormat="1" ht="24.75" customHeight="1" thickBot="1" x14ac:dyDescent="0.2">
      <c r="A40" s="92" t="s">
        <v>38</v>
      </c>
      <c r="B40" s="98">
        <f>SUM(B14+C14+B15+C15+B16+C16+B31+C31)</f>
        <v>2018</v>
      </c>
      <c r="C40" s="99"/>
      <c r="D40" s="100">
        <f>SUM(D14+E14+D15+E15+D16+E16+D31+E31)</f>
        <v>2082</v>
      </c>
      <c r="E40" s="98"/>
      <c r="F40" s="98">
        <f>SUM(F14+G14+F15+G15+F16+G16+F31+G31)</f>
        <v>4100</v>
      </c>
      <c r="G40" s="101"/>
      <c r="H40" s="68"/>
      <c r="I40" s="102">
        <f>SUM(K14+K15+K16+K31)</f>
        <v>2036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64" priority="4" stopIfTrue="1">
      <formula>C18=0</formula>
    </cfRule>
  </conditionalFormatting>
  <conditionalFormatting sqref="B33 D33">
    <cfRule type="expression" dxfId="63" priority="3" stopIfTrue="1">
      <formula>C33=0</formula>
    </cfRule>
  </conditionalFormatting>
  <conditionalFormatting sqref="F33">
    <cfRule type="expression" dxfId="62" priority="1" stopIfTrue="1">
      <formula>G33=0</formula>
    </cfRule>
  </conditionalFormatting>
  <conditionalFormatting sqref="I18 I33">
    <cfRule type="expression" dxfId="61" priority="5" stopIfTrue="1">
      <formula>L18=0</formula>
    </cfRule>
  </conditionalFormatting>
  <conditionalFormatting sqref="J33">
    <cfRule type="expression" dxfId="60" priority="2" stopIfTrue="1">
      <formula>K33=0</formula>
    </cfRule>
  </conditionalFormatting>
  <dataValidations count="1">
    <dataValidation imeMode="off" allowBlank="1" showInputMessage="1" showErrorMessage="1" sqref="E2:G2 I2:K2" xr:uid="{654BFC1E-D3CA-4B2A-898C-1BECBF9E0441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F71-180C-4A1F-8613-48F42EF1CBB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46081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5461</v>
      </c>
      <c r="C6" s="9">
        <v>141</v>
      </c>
      <c r="D6" s="9">
        <v>5806</v>
      </c>
      <c r="E6" s="39">
        <v>46</v>
      </c>
      <c r="F6" s="35">
        <v>11267</v>
      </c>
      <c r="G6" s="10">
        <v>187</v>
      </c>
      <c r="H6" s="11">
        <v>6274</v>
      </c>
      <c r="I6" s="12">
        <v>155</v>
      </c>
      <c r="J6" s="50">
        <v>25</v>
      </c>
      <c r="K6" s="46">
        <v>6454</v>
      </c>
      <c r="M6" s="96">
        <v>-5</v>
      </c>
      <c r="N6" s="96">
        <v>0</v>
      </c>
    </row>
    <row r="7" spans="1:14" s="93" customFormat="1" ht="24.75" customHeight="1" x14ac:dyDescent="0.15">
      <c r="A7" s="13" t="s">
        <v>4</v>
      </c>
      <c r="B7" s="14">
        <v>4421</v>
      </c>
      <c r="C7" s="15">
        <v>54</v>
      </c>
      <c r="D7" s="15">
        <v>4991</v>
      </c>
      <c r="E7" s="40">
        <v>29</v>
      </c>
      <c r="F7" s="36">
        <v>9412</v>
      </c>
      <c r="G7" s="16">
        <v>83</v>
      </c>
      <c r="H7" s="14">
        <v>5143</v>
      </c>
      <c r="I7" s="15">
        <v>52</v>
      </c>
      <c r="J7" s="40">
        <v>17</v>
      </c>
      <c r="K7" s="47">
        <v>5212</v>
      </c>
      <c r="M7" s="96">
        <v>-23</v>
      </c>
      <c r="N7" s="96">
        <v>1</v>
      </c>
    </row>
    <row r="8" spans="1:14" s="93" customFormat="1" ht="24.75" customHeight="1" x14ac:dyDescent="0.15">
      <c r="A8" s="13" t="s">
        <v>5</v>
      </c>
      <c r="B8" s="14">
        <v>7403</v>
      </c>
      <c r="C8" s="15">
        <v>45</v>
      </c>
      <c r="D8" s="15">
        <v>8461</v>
      </c>
      <c r="E8" s="40">
        <v>47</v>
      </c>
      <c r="F8" s="36">
        <v>15864</v>
      </c>
      <c r="G8" s="16">
        <v>92</v>
      </c>
      <c r="H8" s="14">
        <v>8078</v>
      </c>
      <c r="I8" s="15">
        <v>51</v>
      </c>
      <c r="J8" s="40">
        <v>22</v>
      </c>
      <c r="K8" s="47">
        <v>8151</v>
      </c>
      <c r="M8" s="96">
        <v>-9</v>
      </c>
      <c r="N8" s="96">
        <v>-1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32</v>
      </c>
      <c r="D9" s="15">
        <v>5656</v>
      </c>
      <c r="E9" s="40">
        <v>40</v>
      </c>
      <c r="F9" s="36">
        <v>10600</v>
      </c>
      <c r="G9" s="16">
        <v>72</v>
      </c>
      <c r="H9" s="14">
        <v>5651</v>
      </c>
      <c r="I9" s="15">
        <v>43</v>
      </c>
      <c r="J9" s="40">
        <v>10</v>
      </c>
      <c r="K9" s="47">
        <v>5704</v>
      </c>
      <c r="M9" s="96">
        <v>16</v>
      </c>
      <c r="N9" s="96">
        <v>0</v>
      </c>
    </row>
    <row r="10" spans="1:14" s="93" customFormat="1" ht="24.75" customHeight="1" x14ac:dyDescent="0.15">
      <c r="A10" s="13" t="s">
        <v>7</v>
      </c>
      <c r="B10" s="14">
        <v>6010</v>
      </c>
      <c r="C10" s="15">
        <v>287</v>
      </c>
      <c r="D10" s="15">
        <v>6600</v>
      </c>
      <c r="E10" s="40">
        <v>48</v>
      </c>
      <c r="F10" s="36">
        <v>12610</v>
      </c>
      <c r="G10" s="16">
        <v>335</v>
      </c>
      <c r="H10" s="14">
        <v>6862</v>
      </c>
      <c r="I10" s="15">
        <v>303</v>
      </c>
      <c r="J10" s="40">
        <v>17</v>
      </c>
      <c r="K10" s="47">
        <v>7182</v>
      </c>
      <c r="M10" s="96">
        <v>-1</v>
      </c>
      <c r="N10" s="96">
        <v>-9</v>
      </c>
    </row>
    <row r="11" spans="1:14" s="93" customFormat="1" ht="24.75" customHeight="1" x14ac:dyDescent="0.15">
      <c r="A11" s="13" t="s">
        <v>8</v>
      </c>
      <c r="B11" s="14">
        <v>7183</v>
      </c>
      <c r="C11" s="15">
        <v>77</v>
      </c>
      <c r="D11" s="15">
        <v>7881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0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2900</v>
      </c>
      <c r="C12" s="15">
        <v>9</v>
      </c>
      <c r="D12" s="15">
        <v>3187</v>
      </c>
      <c r="E12" s="40">
        <v>17</v>
      </c>
      <c r="F12" s="36">
        <v>6087</v>
      </c>
      <c r="G12" s="16">
        <v>26</v>
      </c>
      <c r="H12" s="14">
        <v>3195</v>
      </c>
      <c r="I12" s="15">
        <v>13</v>
      </c>
      <c r="J12" s="40">
        <v>8</v>
      </c>
      <c r="K12" s="47">
        <v>3216</v>
      </c>
      <c r="M12" s="96">
        <v>-17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12475</v>
      </c>
      <c r="C13" s="18">
        <v>59</v>
      </c>
      <c r="D13" s="18">
        <v>13912</v>
      </c>
      <c r="E13" s="41">
        <v>83</v>
      </c>
      <c r="F13" s="36">
        <v>26387</v>
      </c>
      <c r="G13" s="16">
        <v>142</v>
      </c>
      <c r="H13" s="14">
        <v>12716</v>
      </c>
      <c r="I13" s="15">
        <v>84</v>
      </c>
      <c r="J13" s="40">
        <v>38</v>
      </c>
      <c r="K13" s="47">
        <v>12838</v>
      </c>
      <c r="M13" s="96">
        <v>-36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192</v>
      </c>
      <c r="E14" s="40">
        <v>1</v>
      </c>
      <c r="F14" s="36">
        <v>414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-2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796</v>
      </c>
      <c r="C15" s="20">
        <v>1</v>
      </c>
      <c r="D15" s="20">
        <v>859</v>
      </c>
      <c r="E15" s="42">
        <v>5</v>
      </c>
      <c r="F15" s="36">
        <v>1655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260</v>
      </c>
      <c r="E16" s="43">
        <v>1</v>
      </c>
      <c r="F16" s="37">
        <v>533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52088</v>
      </c>
      <c r="C17" s="26">
        <v>705</v>
      </c>
      <c r="D17" s="26">
        <v>57805</v>
      </c>
      <c r="E17" s="44">
        <v>372</v>
      </c>
      <c r="F17" s="38">
        <v>109893</v>
      </c>
      <c r="G17" s="95">
        <v>1077</v>
      </c>
      <c r="H17" s="94">
        <v>57096</v>
      </c>
      <c r="I17" s="27">
        <v>816</v>
      </c>
      <c r="J17" s="44">
        <v>157</v>
      </c>
      <c r="K17" s="49">
        <v>58069</v>
      </c>
      <c r="M17" s="96">
        <v>-79</v>
      </c>
      <c r="N17" s="96">
        <v>-10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-54</v>
      </c>
      <c r="D18" s="45" t="s">
        <v>39</v>
      </c>
      <c r="E18" s="52">
        <v>-35</v>
      </c>
      <c r="F18" s="1" t="s">
        <v>39</v>
      </c>
      <c r="G18" s="51">
        <v>-89</v>
      </c>
      <c r="H18" s="29"/>
      <c r="I18" s="2"/>
      <c r="J18" s="2" t="s">
        <v>39</v>
      </c>
      <c r="K18" s="54">
        <v>-25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11480</v>
      </c>
      <c r="C22" s="32">
        <v>93</v>
      </c>
      <c r="D22" s="32">
        <v>12618</v>
      </c>
      <c r="E22" s="39">
        <v>84</v>
      </c>
      <c r="F22" s="36">
        <v>24098</v>
      </c>
      <c r="G22" s="16">
        <v>177</v>
      </c>
      <c r="H22" s="11">
        <v>12563</v>
      </c>
      <c r="I22" s="12">
        <v>145</v>
      </c>
      <c r="J22" s="50">
        <v>20</v>
      </c>
      <c r="K22" s="47">
        <v>12728</v>
      </c>
      <c r="M22" s="96">
        <v>-30</v>
      </c>
      <c r="N22" s="96">
        <v>-8</v>
      </c>
    </row>
    <row r="23" spans="1:14" s="93" customFormat="1" ht="24.75" customHeight="1" x14ac:dyDescent="0.15">
      <c r="A23" s="13" t="s">
        <v>16</v>
      </c>
      <c r="B23" s="14">
        <v>1835</v>
      </c>
      <c r="C23" s="15">
        <v>1</v>
      </c>
      <c r="D23" s="15">
        <v>2066</v>
      </c>
      <c r="E23" s="40">
        <v>8</v>
      </c>
      <c r="F23" s="36">
        <v>3901</v>
      </c>
      <c r="G23" s="16">
        <v>9</v>
      </c>
      <c r="H23" s="14">
        <v>2075</v>
      </c>
      <c r="I23" s="15">
        <v>3</v>
      </c>
      <c r="J23" s="40">
        <v>5</v>
      </c>
      <c r="K23" s="47">
        <v>2083</v>
      </c>
      <c r="M23" s="96">
        <v>-12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54</v>
      </c>
      <c r="D24" s="15">
        <v>5477</v>
      </c>
      <c r="E24" s="40">
        <v>60</v>
      </c>
      <c r="F24" s="36">
        <v>10477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82</v>
      </c>
      <c r="D25" s="15">
        <v>5305</v>
      </c>
      <c r="E25" s="40">
        <v>82</v>
      </c>
      <c r="F25" s="36">
        <v>10783</v>
      </c>
      <c r="G25" s="16">
        <v>164</v>
      </c>
      <c r="H25" s="14">
        <v>5543</v>
      </c>
      <c r="I25" s="15">
        <v>152</v>
      </c>
      <c r="J25" s="40">
        <v>6</v>
      </c>
      <c r="K25" s="47">
        <v>5701</v>
      </c>
      <c r="M25" s="96">
        <v>-9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1542</v>
      </c>
      <c r="C26" s="15">
        <v>19</v>
      </c>
      <c r="D26" s="15">
        <v>1662</v>
      </c>
      <c r="E26" s="40">
        <v>15</v>
      </c>
      <c r="F26" s="36">
        <v>3204</v>
      </c>
      <c r="G26" s="16">
        <v>34</v>
      </c>
      <c r="H26" s="14">
        <v>1655</v>
      </c>
      <c r="I26" s="15">
        <v>32</v>
      </c>
      <c r="J26" s="40">
        <v>0</v>
      </c>
      <c r="K26" s="47">
        <v>1687</v>
      </c>
      <c r="M26" s="96">
        <v>-12</v>
      </c>
      <c r="N26" s="96">
        <v>1</v>
      </c>
    </row>
    <row r="27" spans="1:14" s="93" customFormat="1" ht="24.75" customHeight="1" x14ac:dyDescent="0.15">
      <c r="A27" s="13" t="s">
        <v>20</v>
      </c>
      <c r="B27" s="14">
        <v>676</v>
      </c>
      <c r="C27" s="15">
        <v>1</v>
      </c>
      <c r="D27" s="15">
        <v>735</v>
      </c>
      <c r="E27" s="40">
        <v>1</v>
      </c>
      <c r="F27" s="36">
        <v>1411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8749</v>
      </c>
      <c r="C28" s="15">
        <v>61</v>
      </c>
      <c r="D28" s="15">
        <v>9562</v>
      </c>
      <c r="E28" s="40">
        <v>44</v>
      </c>
      <c r="F28" s="36">
        <v>18311</v>
      </c>
      <c r="G28" s="16">
        <v>105</v>
      </c>
      <c r="H28" s="14">
        <v>9343</v>
      </c>
      <c r="I28" s="15">
        <v>74</v>
      </c>
      <c r="J28" s="40">
        <v>24</v>
      </c>
      <c r="K28" s="47">
        <v>9441</v>
      </c>
      <c r="M28" s="96">
        <v>-1</v>
      </c>
      <c r="N28" s="96">
        <v>5</v>
      </c>
    </row>
    <row r="29" spans="1:14" s="93" customFormat="1" ht="24.75" customHeight="1" x14ac:dyDescent="0.15">
      <c r="A29" s="13" t="s">
        <v>15</v>
      </c>
      <c r="B29" s="14">
        <v>11753</v>
      </c>
      <c r="C29" s="15">
        <v>123</v>
      </c>
      <c r="D29" s="15">
        <v>12332</v>
      </c>
      <c r="E29" s="40">
        <v>127</v>
      </c>
      <c r="F29" s="36">
        <v>24085</v>
      </c>
      <c r="G29" s="16">
        <v>250</v>
      </c>
      <c r="H29" s="14">
        <v>12284</v>
      </c>
      <c r="I29" s="15">
        <v>200</v>
      </c>
      <c r="J29" s="40">
        <v>27</v>
      </c>
      <c r="K29" s="47">
        <v>12511</v>
      </c>
      <c r="M29" s="96">
        <v>-22</v>
      </c>
      <c r="N29" s="96">
        <v>-2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4</v>
      </c>
      <c r="D30" s="20">
        <v>1173</v>
      </c>
      <c r="E30" s="42">
        <v>3</v>
      </c>
      <c r="F30" s="36">
        <v>2303</v>
      </c>
      <c r="G30" s="16">
        <v>7</v>
      </c>
      <c r="H30" s="14">
        <v>1152</v>
      </c>
      <c r="I30" s="15">
        <v>4</v>
      </c>
      <c r="J30" s="40">
        <v>3</v>
      </c>
      <c r="K30" s="47">
        <v>1159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768</v>
      </c>
      <c r="E31" s="43">
        <v>3</v>
      </c>
      <c r="F31" s="36">
        <v>1498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48373</v>
      </c>
      <c r="C32" s="26">
        <v>438</v>
      </c>
      <c r="D32" s="26">
        <v>51698</v>
      </c>
      <c r="E32" s="44">
        <v>427</v>
      </c>
      <c r="F32" s="38">
        <v>100071</v>
      </c>
      <c r="G32" s="95">
        <v>865</v>
      </c>
      <c r="H32" s="94">
        <v>50985</v>
      </c>
      <c r="I32" s="27">
        <v>713</v>
      </c>
      <c r="J32" s="44">
        <v>100</v>
      </c>
      <c r="K32" s="49">
        <v>51798</v>
      </c>
      <c r="M32" s="96">
        <v>-87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-41</v>
      </c>
      <c r="D33" s="45" t="s">
        <v>39</v>
      </c>
      <c r="E33" s="52">
        <v>-53</v>
      </c>
      <c r="F33" s="1" t="s">
        <v>39</v>
      </c>
      <c r="G33" s="51">
        <v>-94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-166</v>
      </c>
      <c r="N35" s="96">
        <v>-17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100461</v>
      </c>
      <c r="C37" s="76">
        <v>1143</v>
      </c>
      <c r="D37" s="77">
        <v>109503</v>
      </c>
      <c r="E37" s="78">
        <v>799</v>
      </c>
      <c r="F37" s="76">
        <v>209964</v>
      </c>
      <c r="G37" s="79">
        <v>1942</v>
      </c>
      <c r="H37" s="80">
        <v>108081</v>
      </c>
      <c r="I37" s="77">
        <v>1529</v>
      </c>
      <c r="J37" s="79">
        <v>257</v>
      </c>
      <c r="K37" s="83"/>
    </row>
    <row r="38" spans="1:14" s="93" customFormat="1" ht="24.75" customHeight="1" x14ac:dyDescent="0.15">
      <c r="A38" s="34"/>
      <c r="B38" s="114">
        <v>101604</v>
      </c>
      <c r="C38" s="115"/>
      <c r="D38" s="116">
        <v>110302</v>
      </c>
      <c r="E38" s="117"/>
      <c r="F38" s="114">
        <v>211906</v>
      </c>
      <c r="G38" s="118"/>
      <c r="H38" s="119">
        <v>109867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-95</v>
      </c>
      <c r="D39" s="72" t="s">
        <v>39</v>
      </c>
      <c r="E39" s="71">
        <v>-88</v>
      </c>
      <c r="F39" s="70" t="s">
        <v>39</v>
      </c>
      <c r="G39" s="73">
        <v>-183</v>
      </c>
      <c r="H39" s="74"/>
      <c r="I39" s="75" t="s">
        <v>39</v>
      </c>
      <c r="J39" s="73">
        <v>-50</v>
      </c>
      <c r="K39" s="84"/>
    </row>
    <row r="40" spans="1:14" s="93" customFormat="1" ht="24.75" customHeight="1" thickBot="1" x14ac:dyDescent="0.2">
      <c r="A40" s="92" t="s">
        <v>38</v>
      </c>
      <c r="B40" s="98">
        <v>2022</v>
      </c>
      <c r="C40" s="99"/>
      <c r="D40" s="100">
        <v>2089</v>
      </c>
      <c r="E40" s="98"/>
      <c r="F40" s="98">
        <v>4111</v>
      </c>
      <c r="G40" s="101"/>
      <c r="H40" s="68"/>
      <c r="I40" s="102">
        <v>2037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59" priority="4" stopIfTrue="1">
      <formula>C18=0</formula>
    </cfRule>
  </conditionalFormatting>
  <conditionalFormatting sqref="B33 D33">
    <cfRule type="expression" dxfId="58" priority="3" stopIfTrue="1">
      <formula>C33=0</formula>
    </cfRule>
  </conditionalFormatting>
  <conditionalFormatting sqref="F33">
    <cfRule type="expression" dxfId="57" priority="1" stopIfTrue="1">
      <formula>G33=0</formula>
    </cfRule>
  </conditionalFormatting>
  <conditionalFormatting sqref="I18 I33">
    <cfRule type="expression" dxfId="56" priority="5" stopIfTrue="1">
      <formula>L18=0</formula>
    </cfRule>
  </conditionalFormatting>
  <conditionalFormatting sqref="J33">
    <cfRule type="expression" dxfId="55" priority="2" stopIfTrue="1">
      <formula>K33=0</formula>
    </cfRule>
  </conditionalFormatting>
  <dataValidations count="1">
    <dataValidation imeMode="off" allowBlank="1" showInputMessage="1" showErrorMessage="1" sqref="E2:G2 I2:K2" xr:uid="{3F22F5E6-8927-4F18-907C-D1831DEE78C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46053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14">
        <v>101699</v>
      </c>
      <c r="C38" s="115"/>
      <c r="D38" s="116">
        <v>110390</v>
      </c>
      <c r="E38" s="117"/>
      <c r="F38" s="114">
        <v>212089</v>
      </c>
      <c r="G38" s="118"/>
      <c r="H38" s="119">
        <v>109917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98">
        <v>2025</v>
      </c>
      <c r="C40" s="99"/>
      <c r="D40" s="100">
        <v>2093</v>
      </c>
      <c r="E40" s="98"/>
      <c r="F40" s="98">
        <v>4118</v>
      </c>
      <c r="G40" s="101"/>
      <c r="H40" s="68"/>
      <c r="I40" s="102">
        <v>2037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54" priority="4" stopIfTrue="1">
      <formula>C18=0</formula>
    </cfRule>
  </conditionalFormatting>
  <conditionalFormatting sqref="B33 D33">
    <cfRule type="expression" dxfId="53" priority="3" stopIfTrue="1">
      <formula>C33=0</formula>
    </cfRule>
  </conditionalFormatting>
  <conditionalFormatting sqref="F33">
    <cfRule type="expression" dxfId="52" priority="1" stopIfTrue="1">
      <formula>G33=0</formula>
    </cfRule>
  </conditionalFormatting>
  <conditionalFormatting sqref="I18 I33">
    <cfRule type="expression" dxfId="51" priority="5" stopIfTrue="1">
      <formula>L18=0</formula>
    </cfRule>
  </conditionalFormatting>
  <conditionalFormatting sqref="J33">
    <cfRule type="expression" dxfId="50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46022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14">
        <v>101801</v>
      </c>
      <c r="C38" s="115"/>
      <c r="D38" s="116">
        <v>110478</v>
      </c>
      <c r="E38" s="117"/>
      <c r="F38" s="114">
        <v>212279</v>
      </c>
      <c r="G38" s="118"/>
      <c r="H38" s="119">
        <v>109987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98">
        <v>2032</v>
      </c>
      <c r="C40" s="99"/>
      <c r="D40" s="100">
        <v>2101</v>
      </c>
      <c r="E40" s="98"/>
      <c r="F40" s="98">
        <v>4133</v>
      </c>
      <c r="G40" s="101"/>
      <c r="H40" s="68"/>
      <c r="I40" s="102">
        <v>2041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45991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14">
        <v>101920</v>
      </c>
      <c r="C38" s="115"/>
      <c r="D38" s="116">
        <v>110580</v>
      </c>
      <c r="E38" s="117"/>
      <c r="F38" s="114">
        <v>212500</v>
      </c>
      <c r="G38" s="118"/>
      <c r="H38" s="119">
        <v>110067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98">
        <v>2037</v>
      </c>
      <c r="C40" s="99"/>
      <c r="D40" s="100">
        <v>2102</v>
      </c>
      <c r="E40" s="98"/>
      <c r="F40" s="98">
        <v>4139</v>
      </c>
      <c r="G40" s="101"/>
      <c r="H40" s="68"/>
      <c r="I40" s="102">
        <v>2042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45961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14">
        <v>102010</v>
      </c>
      <c r="C38" s="115"/>
      <c r="D38" s="116">
        <v>110706</v>
      </c>
      <c r="E38" s="117"/>
      <c r="F38" s="114">
        <v>212716</v>
      </c>
      <c r="G38" s="118"/>
      <c r="H38" s="119">
        <v>110144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98">
        <v>2037</v>
      </c>
      <c r="C40" s="99"/>
      <c r="D40" s="100">
        <v>2107</v>
      </c>
      <c r="E40" s="98"/>
      <c r="F40" s="98">
        <v>4144</v>
      </c>
      <c r="G40" s="101"/>
      <c r="H40" s="68"/>
      <c r="I40" s="102">
        <v>2041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45930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102020</v>
      </c>
      <c r="C38" s="115"/>
      <c r="D38" s="116">
        <v>110811</v>
      </c>
      <c r="E38" s="117"/>
      <c r="F38" s="114">
        <v>212831</v>
      </c>
      <c r="G38" s="118"/>
      <c r="H38" s="119">
        <v>110157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98">
        <v>2039</v>
      </c>
      <c r="C40" s="99"/>
      <c r="D40" s="100">
        <v>2112</v>
      </c>
      <c r="E40" s="98"/>
      <c r="F40" s="98">
        <v>4151</v>
      </c>
      <c r="G40" s="101"/>
      <c r="H40" s="68"/>
      <c r="I40" s="102">
        <v>2045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45900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102069</v>
      </c>
      <c r="C38" s="115"/>
      <c r="D38" s="116">
        <v>110889</v>
      </c>
      <c r="E38" s="117"/>
      <c r="F38" s="114">
        <v>212958</v>
      </c>
      <c r="G38" s="118"/>
      <c r="H38" s="119">
        <v>110137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98">
        <v>2051</v>
      </c>
      <c r="C40" s="99"/>
      <c r="D40" s="100">
        <v>2118</v>
      </c>
      <c r="E40" s="98"/>
      <c r="F40" s="98">
        <v>4169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集計表 (８年4月)</vt:lpstr>
      <vt:lpstr>集計表 (８年3月)</vt:lpstr>
      <vt:lpstr>集計表 (８年2月)</vt:lpstr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  <vt:lpstr>'集計表 (８年2月)'!Print_Area</vt:lpstr>
      <vt:lpstr>'集計表 (８年3月)'!Print_Area</vt:lpstr>
      <vt:lpstr>'集計表 (８年4月)'!Print_Area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2026-03-09T04:56:17Z</cp:lastPrinted>
  <dcterms:created xsi:type="dcterms:W3CDTF">2006-05-17T08:40:09Z</dcterms:created>
  <dcterms:modified xsi:type="dcterms:W3CDTF">2026-05-07T03:30:05Z</dcterms:modified>
</cp:coreProperties>
</file>