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
    </mc:Choice>
  </mc:AlternateContent>
  <xr:revisionPtr revIDLastSave="307" documentId="8_{922CB767-54EA-4497-8F94-6931070D90F8}" xr6:coauthVersionLast="47" xr6:coauthVersionMax="47" xr10:uidLastSave="{2DB7E05F-0EC3-42CC-800A-9C881D5CEAA5}"/>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<sst xmlns="http://schemas.openxmlformats.org/spreadsheetml/2006/main" count="4675" uniqueCount="2219">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</sst>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 Id="rId14" Type="http://schemas.openxmlformats.org/officeDocument/2006/relationships/customXml" Target="../customXml/item2.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omments" Target="../comments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2211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40"/>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8" t="s">
        <v>13</v>
      </c>
    </row>
    <row r="24" spans="1:31" ht="20.100000000000001" customHeight="1" thickBot="1">
      <c r="A24" s="132"/>
      <c r="B24" s="239" t="s">
        <v>14</v>
      </c>
      <c r="C24" s="492" t="s">
        <v>15</v>
      </c>
      <c r="D24" s="492"/>
      <c r="E24" s="492"/>
      <c r="F24" s="492"/>
      <c r="G24" s="492"/>
      <c r="H24" s="492"/>
      <c r="I24" s="492"/>
      <c r="J24" s="492"/>
      <c r="K24" s="492"/>
      <c r="L24" s="493"/>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40"/>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9"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40"/>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9"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5"/>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2191</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28</v>
      </c>
      <c r="C38" s="534" t="s">
        <v>2212</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9" t="s">
        <v>35</v>
      </c>
      <c r="X39" s="506"/>
      <c r="Y39" s="508"/>
      <c r="Z39" s="488"/>
      <c r="AA39" s="246"/>
    </row>
    <row r="40" spans="1:29" ht="33.950000000000003" customHeight="1">
      <c r="A40" s="132"/>
      <c r="B40" s="250">
        <v>1</v>
      </c>
      <c r="C40" s="544"/>
      <c r="D40" s="545"/>
      <c r="E40" s="545"/>
      <c r="F40" s="545"/>
      <c r="G40" s="545"/>
      <c r="H40" s="545"/>
      <c r="I40" s="545"/>
      <c r="J40" s="545"/>
      <c r="K40" s="545"/>
      <c r="L40" s="546"/>
      <c r="M40" s="541"/>
      <c r="N40" s="542"/>
      <c r="O40" s="542"/>
      <c r="P40" s="542"/>
      <c r="Q40" s="543"/>
      <c r="R40" s="539"/>
      <c r="S40" s="539"/>
      <c r="T40" s="539"/>
      <c r="U40" s="539"/>
      <c r="V40" s="539"/>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531"/>
      <c r="D41" s="532"/>
      <c r="E41" s="532"/>
      <c r="F41" s="532"/>
      <c r="G41" s="532"/>
      <c r="H41" s="532"/>
      <c r="I41" s="532"/>
      <c r="J41" s="532"/>
      <c r="K41" s="532"/>
      <c r="L41" s="533"/>
      <c r="M41" s="536"/>
      <c r="N41" s="537"/>
      <c r="O41" s="537"/>
      <c r="P41" s="537"/>
      <c r="Q41" s="538"/>
      <c r="R41" s="539"/>
      <c r="S41" s="539"/>
      <c r="T41" s="539"/>
      <c r="U41" s="539"/>
      <c r="V41" s="539"/>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531"/>
      <c r="D43" s="532"/>
      <c r="E43" s="532"/>
      <c r="F43" s="532"/>
      <c r="G43" s="532"/>
      <c r="H43" s="532"/>
      <c r="I43" s="532"/>
      <c r="J43" s="532"/>
      <c r="K43" s="532"/>
      <c r="L43" s="533"/>
      <c r="M43" s="536"/>
      <c r="N43" s="537"/>
      <c r="O43" s="537"/>
      <c r="P43" s="537"/>
      <c r="Q43" s="538"/>
      <c r="R43" s="539"/>
      <c r="S43" s="539"/>
      <c r="T43" s="539"/>
      <c r="U43" s="539"/>
      <c r="V43" s="539"/>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531"/>
      <c r="D44" s="532"/>
      <c r="E44" s="532"/>
      <c r="F44" s="532"/>
      <c r="G44" s="532"/>
      <c r="H44" s="532"/>
      <c r="I44" s="532"/>
      <c r="J44" s="532"/>
      <c r="K44" s="532"/>
      <c r="L44" s="533"/>
      <c r="M44" s="536"/>
      <c r="N44" s="537"/>
      <c r="O44" s="537"/>
      <c r="P44" s="537"/>
      <c r="Q44" s="538"/>
      <c r="R44" s="539"/>
      <c r="S44" s="539"/>
      <c r="T44" s="539"/>
      <c r="U44" s="539"/>
      <c r="V44" s="539"/>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531"/>
      <c r="D45" s="532"/>
      <c r="E45" s="532"/>
      <c r="F45" s="532"/>
      <c r="G45" s="532"/>
      <c r="H45" s="532"/>
      <c r="I45" s="532"/>
      <c r="J45" s="532"/>
      <c r="K45" s="532"/>
      <c r="L45" s="533"/>
      <c r="M45" s="536"/>
      <c r="N45" s="537"/>
      <c r="O45" s="537"/>
      <c r="P45" s="537"/>
      <c r="Q45" s="538"/>
      <c r="R45" s="539"/>
      <c r="S45" s="539"/>
      <c r="T45" s="539"/>
      <c r="U45" s="539"/>
      <c r="V45" s="539"/>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531"/>
      <c r="D46" s="532"/>
      <c r="E46" s="532"/>
      <c r="F46" s="532"/>
      <c r="G46" s="532"/>
      <c r="H46" s="532"/>
      <c r="I46" s="532"/>
      <c r="J46" s="532"/>
      <c r="K46" s="532"/>
      <c r="L46" s="533"/>
      <c r="M46" s="536"/>
      <c r="N46" s="537"/>
      <c r="O46" s="537"/>
      <c r="P46" s="537"/>
      <c r="Q46" s="538"/>
      <c r="R46" s="539"/>
      <c r="S46" s="539"/>
      <c r="T46" s="539"/>
      <c r="U46" s="539"/>
      <c r="V46" s="539"/>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2218</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49</v>
      </c>
      <c r="AR18" s="728"/>
      <c r="AS18" s="728"/>
      <c r="AT18" s="728"/>
      <c r="AU18" s="728"/>
      <c r="AV18" s="728"/>
      <c r="AW18" s="728"/>
      <c r="AX18" s="728"/>
      <c r="AY18" s="728"/>
      <c r="AZ18" s="728"/>
      <c r="BA18" s="728"/>
      <c r="BB18" s="728"/>
      <c r="BC18" s="728"/>
      <c r="BD18" s="728"/>
      <c r="BE18" s="729"/>
    </row>
    <row r="19" spans="1:57" ht="23.25" customHeight="1" thickBot="1">
      <c r="A19" s="38"/>
      <c r="B19" s="461"/>
      <c r="C19" s="685" t="s">
        <v>2145</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8" t="s">
        <v>47</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50</v>
      </c>
      <c r="C20" s="638" t="s">
        <v>2147</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2154</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638" t="s">
        <v>2155</v>
      </c>
      <c r="D23" s="638"/>
      <c r="E23" s="638"/>
      <c r="F23" s="638"/>
      <c r="G23" s="638"/>
      <c r="H23" s="638"/>
      <c r="I23" s="638"/>
      <c r="J23" s="638"/>
      <c r="K23" s="638"/>
      <c r="L23" s="638"/>
      <c r="M23" s="638"/>
      <c r="N23" s="638"/>
      <c r="O23" s="638"/>
      <c r="P23" s="691"/>
      <c r="Q23" s="692">
        <f>W19</f>
        <v>0</v>
      </c>
      <c r="R23" s="693"/>
      <c r="S23" s="693"/>
      <c r="T23" s="693"/>
      <c r="U23" s="693"/>
      <c r="V23" s="693"/>
      <c r="W23" s="462"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2150</v>
      </c>
      <c r="C24" s="638" t="s">
        <v>2156</v>
      </c>
      <c r="D24" s="638"/>
      <c r="E24" s="638"/>
      <c r="F24" s="638"/>
      <c r="G24" s="638"/>
      <c r="H24" s="638"/>
      <c r="I24" s="638"/>
      <c r="J24" s="638"/>
      <c r="K24" s="638"/>
      <c r="L24" s="638"/>
      <c r="M24" s="638"/>
      <c r="N24" s="638"/>
      <c r="O24" s="638"/>
      <c r="P24" s="691"/>
      <c r="Q24" s="696"/>
      <c r="R24" s="697"/>
      <c r="S24" s="697"/>
      <c r="T24" s="697"/>
      <c r="U24" s="697"/>
      <c r="V24" s="698"/>
      <c r="W24" s="462"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2151</v>
      </c>
      <c r="C25" s="638" t="s">
        <v>2152</v>
      </c>
      <c r="D25" s="638"/>
      <c r="E25" s="638"/>
      <c r="F25" s="638"/>
      <c r="G25" s="638"/>
      <c r="H25" s="638"/>
      <c r="I25" s="638"/>
      <c r="J25" s="638"/>
      <c r="K25" s="638"/>
      <c r="L25" s="638"/>
      <c r="M25" s="638"/>
      <c r="N25" s="638"/>
      <c r="O25" s="638"/>
      <c r="P25" s="691"/>
      <c r="Q25" s="696"/>
      <c r="R25" s="697"/>
      <c r="S25" s="697"/>
      <c r="T25" s="697"/>
      <c r="U25" s="697"/>
      <c r="V25" s="698"/>
      <c r="W25" s="462"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2153</v>
      </c>
      <c r="C26" s="638" t="s">
        <v>2208</v>
      </c>
      <c r="D26" s="638"/>
      <c r="E26" s="638"/>
      <c r="F26" s="638"/>
      <c r="G26" s="638"/>
      <c r="H26" s="638"/>
      <c r="I26" s="638"/>
      <c r="J26" s="638"/>
      <c r="K26" s="638"/>
      <c r="L26" s="638"/>
      <c r="M26" s="638"/>
      <c r="N26" s="638"/>
      <c r="O26" s="638"/>
      <c r="P26" s="638"/>
      <c r="Q26" s="639">
        <f>Q24+Q25</f>
        <v>0</v>
      </c>
      <c r="R26" s="640"/>
      <c r="S26" s="640"/>
      <c r="T26" s="640"/>
      <c r="U26" s="640"/>
      <c r="V26" s="641"/>
      <c r="W26" s="463" t="s">
        <v>47</v>
      </c>
      <c r="X26" s="38"/>
      <c r="Y26" s="38"/>
      <c r="Z26" s="38" t="s">
        <v>48</v>
      </c>
      <c r="AA26" s="683"/>
      <c r="AB26" s="38"/>
      <c r="AC26" s="38"/>
      <c r="AD26" s="38"/>
      <c r="AE26" s="38"/>
      <c r="AF26" s="38"/>
      <c r="AG26" s="38"/>
      <c r="AH26" s="38"/>
      <c r="AI26" s="38"/>
      <c r="AJ26" s="38"/>
      <c r="AK26" s="38"/>
      <c r="AL26" s="96"/>
      <c r="AM26" s="97"/>
    </row>
    <row r="27" spans="1:57" ht="12" customHeight="1">
      <c r="A27" s="38"/>
      <c r="B27" s="464" t="s">
        <v>2148</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52</v>
      </c>
      <c r="C28" s="548" t="s">
        <v>2194</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54</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55</v>
      </c>
      <c r="AR31" s="765"/>
      <c r="AS31" s="765"/>
      <c r="AT31" s="765"/>
      <c r="AU31" s="765"/>
      <c r="AV31" s="765"/>
      <c r="AW31" s="765"/>
      <c r="AX31" s="765"/>
      <c r="AY31" s="765"/>
      <c r="AZ31" s="765"/>
      <c r="BA31" s="765"/>
      <c r="BB31" s="765"/>
      <c r="BC31" s="765"/>
      <c r="BD31" s="765"/>
      <c r="BE31" s="766"/>
    </row>
    <row r="32" spans="1:57" ht="18.75" customHeight="1" thickBot="1">
      <c r="A32" s="38"/>
      <c r="B32" s="684"/>
      <c r="C32" s="671" t="s">
        <v>56</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57</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2157</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50</v>
      </c>
      <c r="C35" s="751" t="s">
        <v>58</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59</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60</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2158</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2159</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2160</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744" t="s">
        <v>2161</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52</v>
      </c>
      <c r="C44" s="761" t="s">
        <v>2163</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52</v>
      </c>
      <c r="C45" s="744" t="s">
        <v>2164</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52</v>
      </c>
      <c r="C46" s="548" t="s">
        <v>2162</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2217</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61</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63</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65</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67</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71</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72</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73</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80</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81</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797"/>
      <c r="C67" s="139" t="s">
        <v>74</v>
      </c>
      <c r="D67" s="755" t="s">
        <v>82</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0</v>
      </c>
      <c r="AP67" s="122"/>
    </row>
    <row r="68" spans="1:57" ht="28.5" customHeight="1" thickBot="1">
      <c r="A68" s="38"/>
      <c r="B68" s="797"/>
      <c r="C68" s="820"/>
      <c r="D68" s="806" t="s">
        <v>83</v>
      </c>
      <c r="E68" s="807"/>
      <c r="F68" s="807"/>
      <c r="G68" s="807"/>
      <c r="H68" s="759"/>
      <c r="I68" s="804" t="s">
        <v>45</v>
      </c>
      <c r="J68" s="822" t="s">
        <v>84</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85</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50</v>
      </c>
      <c r="J70" s="162" t="s">
        <v>86</v>
      </c>
      <c r="K70" s="163"/>
      <c r="L70" s="163"/>
      <c r="M70" s="163"/>
      <c r="N70" s="163"/>
      <c r="O70" s="163"/>
      <c r="P70" s="163"/>
      <c r="Q70" s="163"/>
      <c r="R70" s="163"/>
      <c r="S70" s="562" t="s">
        <v>87</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85</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90</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81</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835" t="s">
        <v>2167</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91</v>
      </c>
      <c r="D80" s="807"/>
      <c r="E80" s="807"/>
      <c r="F80" s="807"/>
      <c r="G80" s="224"/>
      <c r="H80" s="176" t="s">
        <v>45</v>
      </c>
      <c r="I80" s="783" t="s">
        <v>92</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50</v>
      </c>
      <c r="I81" s="786" t="s">
        <v>2168</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93</v>
      </c>
      <c r="I82" s="789" t="s">
        <v>94</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76</v>
      </c>
      <c r="C83" s="579" t="s">
        <v>88</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95</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96</v>
      </c>
      <c r="C87" s="812"/>
      <c r="D87" s="812"/>
      <c r="E87" s="812"/>
      <c r="F87" s="812"/>
      <c r="G87" s="812"/>
      <c r="H87" s="812"/>
      <c r="I87" s="812"/>
      <c r="J87" s="812"/>
      <c r="K87" s="812"/>
      <c r="L87" s="812"/>
      <c r="M87" s="812"/>
      <c r="N87" s="812"/>
      <c r="O87" s="812"/>
      <c r="P87" s="812"/>
      <c r="Q87" s="813"/>
      <c r="R87" s="92" t="s">
        <v>97</v>
      </c>
      <c r="S87" s="263" t="str">
        <f>'別紙様式3-2（処遇改善加算　個票）'!AC5</f>
        <v/>
      </c>
      <c r="T87" s="775" t="s">
        <v>98</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99</v>
      </c>
      <c r="C88" s="812"/>
      <c r="D88" s="812"/>
      <c r="E88" s="812"/>
      <c r="F88" s="812"/>
      <c r="G88" s="812"/>
      <c r="H88" s="812"/>
      <c r="I88" s="812"/>
      <c r="J88" s="812"/>
      <c r="K88" s="812"/>
      <c r="L88" s="812"/>
      <c r="M88" s="812"/>
      <c r="N88" s="812"/>
      <c r="O88" s="812"/>
      <c r="P88" s="812"/>
      <c r="Q88" s="813"/>
      <c r="R88" s="92" t="s">
        <v>97</v>
      </c>
      <c r="S88" s="263" t="str">
        <f>'別紙様式3-2（処遇改善加算　個票）'!AC7</f>
        <v/>
      </c>
      <c r="T88" s="775" t="s">
        <v>100</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90</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102</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70" t="str">
        <f>IF(AI95="","",IF(AND(AN102&gt;=2,AN106&gt;=2,AN110&gt;=2,AN114&gt;=2,AN118&gt;=2,AN127&gt;=2),"○","×"))</f>
        <v/>
      </c>
      <c r="AL95" s="66"/>
      <c r="AM95" s="287"/>
      <c r="AN95" s="287"/>
      <c r="AO95" s="287"/>
      <c r="AX95" s="188"/>
      <c r="AY95" s="188"/>
      <c r="AZ95" s="188"/>
    </row>
    <row r="96" spans="1:57" s="67" customFormat="1" ht="45" customHeight="1">
      <c r="A96" s="38"/>
      <c r="B96" s="134" t="s">
        <v>97</v>
      </c>
      <c r="C96" s="552" t="s">
        <v>2169</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9" t="str">
        <f>IF(AI95="","",IF(AND(AN102&gt;=1,AN106&gt;=1,AN110&gt;=1,AN114&gt;=1,AN118&gt;=1,AN127&gt;=1,SUM(AN102:AN130)&gt;=8),"○","×"))</f>
        <v/>
      </c>
      <c r="AL98" s="66"/>
      <c r="AM98" s="287"/>
      <c r="AN98" s="287"/>
      <c r="AO98" s="287"/>
      <c r="AX98" s="188"/>
      <c r="AY98" s="188"/>
      <c r="AZ98" s="188"/>
    </row>
    <row r="99" spans="1:57" s="67" customFormat="1" ht="57.75" customHeight="1">
      <c r="A99" s="38"/>
      <c r="B99" s="134" t="s">
        <v>97</v>
      </c>
      <c r="C99" s="552" t="s">
        <v>2195</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105</v>
      </c>
      <c r="C101" s="554"/>
      <c r="D101" s="554"/>
      <c r="E101" s="554"/>
      <c r="F101" s="780" t="s">
        <v>106</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107</v>
      </c>
      <c r="C102" s="565"/>
      <c r="D102" s="565"/>
      <c r="E102" s="566"/>
      <c r="F102" s="224"/>
      <c r="G102" s="555" t="s">
        <v>2172</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0</v>
      </c>
      <c r="AN102" s="547">
        <f>COUNTIF(AM102:AM105, TRUE)</f>
        <v>0</v>
      </c>
      <c r="AO102" s="288"/>
      <c r="AP102" s="185"/>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108</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2173</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0</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2174</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109</v>
      </c>
      <c r="C106" s="565"/>
      <c r="D106" s="565"/>
      <c r="E106" s="566"/>
      <c r="F106" s="229"/>
      <c r="G106" s="555" t="s">
        <v>2175</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0</v>
      </c>
      <c r="AN106" s="547">
        <f>COUNTIF(AM106:AM109, TRUE)</f>
        <v>0</v>
      </c>
      <c r="AO106" s="288"/>
      <c r="AP106" s="185"/>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2176</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110</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0</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111</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112</v>
      </c>
      <c r="C110" s="565"/>
      <c r="D110" s="565"/>
      <c r="E110" s="566"/>
      <c r="F110" s="231"/>
      <c r="G110" s="555" t="s">
        <v>2177</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0</v>
      </c>
      <c r="AO110" s="288"/>
      <c r="AP110" s="185"/>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113</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2178</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0</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2179</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0</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114</v>
      </c>
      <c r="C114" s="565"/>
      <c r="D114" s="565"/>
      <c r="E114" s="566"/>
      <c r="F114" s="229"/>
      <c r="G114" s="555" t="s">
        <v>2180</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0</v>
      </c>
      <c r="AN114" s="547">
        <f>COUNTIF(AM114:AM117, TRUE)</f>
        <v>0</v>
      </c>
      <c r="AO114" s="288"/>
      <c r="AP114" s="185"/>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2181</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0</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2182</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2183</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115</v>
      </c>
      <c r="C118" s="630"/>
      <c r="D118" s="630"/>
      <c r="E118" s="631"/>
      <c r="F118" s="231"/>
      <c r="G118" s="555" t="s">
        <v>2184</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0</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116</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0</v>
      </c>
      <c r="AN119" s="620"/>
      <c r="AO119" s="288"/>
      <c r="AP119" s="185"/>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117</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0</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118</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2185</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119</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2186</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0</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120</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121</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122</v>
      </c>
      <c r="C127" s="565"/>
      <c r="D127" s="565"/>
      <c r="E127" s="566"/>
      <c r="F127" s="229"/>
      <c r="G127" s="555" t="s">
        <v>2187</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0</v>
      </c>
      <c r="AN127" s="547">
        <f>COUNTIF(AM127:AM130,TRUE)</f>
        <v>0</v>
      </c>
      <c r="AO127" s="288"/>
      <c r="AP127" s="185"/>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2188</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0</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2189</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2190</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0</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2196</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2171</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2192</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2198</v>
      </c>
      <c r="C137" s="582" t="s">
        <v>2205</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71" t="s">
        <v>47</v>
      </c>
      <c r="Z137" s="112" t="s">
        <v>48</v>
      </c>
      <c r="AA137" s="593"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2199</v>
      </c>
      <c r="C138" s="585" t="s">
        <v>2209</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71" t="s">
        <v>47</v>
      </c>
      <c r="Z138" s="112" t="s">
        <v>48</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596" t="s">
        <v>126</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595" t="s">
        <v>128</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650"/>
      <c r="F148" s="651"/>
      <c r="G148" s="211" t="s">
        <v>130</v>
      </c>
      <c r="H148" s="650"/>
      <c r="I148" s="651"/>
      <c r="J148" s="211" t="s">
        <v>131</v>
      </c>
      <c r="K148" s="650"/>
      <c r="L148" s="651"/>
      <c r="M148" s="211" t="s">
        <v>132</v>
      </c>
      <c r="N148" s="209"/>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133</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138</v>
      </c>
      <c r="C157" s="654" t="s">
        <v>139</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
      </c>
      <c r="AL157" s="38"/>
      <c r="AM157" s="62"/>
      <c r="AN157" s="62"/>
      <c r="AO157" s="62"/>
    </row>
    <row r="158" spans="1:51" ht="15" customHeight="1">
      <c r="A158" s="38"/>
      <c r="B158" s="385" t="s">
        <v>140</v>
      </c>
      <c r="C158" s="657" t="s">
        <v>141</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
      </c>
      <c r="AL158" s="38"/>
      <c r="AM158" s="62"/>
      <c r="AN158" s="62"/>
      <c r="AO158" s="62"/>
    </row>
    <row r="159" spans="1:51" ht="15" customHeight="1">
      <c r="A159" s="38"/>
      <c r="B159" s="391" t="s">
        <v>142</v>
      </c>
      <c r="C159" s="579" t="s">
        <v>143</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2210</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138</v>
      </c>
      <c r="C162" s="597" t="s">
        <v>144</v>
      </c>
      <c r="D162" s="598"/>
      <c r="E162" s="598"/>
      <c r="F162" s="598"/>
      <c r="G162" s="598"/>
      <c r="H162" s="598"/>
      <c r="I162" s="599"/>
      <c r="J162" s="600" t="s">
        <v>145</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
      </c>
      <c r="AL162" s="38"/>
      <c r="AM162" s="62"/>
      <c r="AN162" s="62"/>
      <c r="AO162" s="62"/>
    </row>
    <row r="163" spans="1:41" ht="15" customHeight="1">
      <c r="A163" s="38"/>
      <c r="B163" s="222" t="s">
        <v>140</v>
      </c>
      <c r="C163" s="660" t="s">
        <v>146</v>
      </c>
      <c r="D163" s="661"/>
      <c r="E163" s="661"/>
      <c r="F163" s="661"/>
      <c r="G163" s="661"/>
      <c r="H163" s="661"/>
      <c r="I163" s="662"/>
      <c r="J163" s="577" t="s">
        <v>147</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142</v>
      </c>
      <c r="C164" s="576" t="s">
        <v>148</v>
      </c>
      <c r="D164" s="576"/>
      <c r="E164" s="576"/>
      <c r="F164" s="576"/>
      <c r="G164" s="576"/>
      <c r="H164" s="576"/>
      <c r="I164" s="576"/>
      <c r="J164" s="577" t="s">
        <v>149</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150</v>
      </c>
      <c r="C165" s="576" t="s">
        <v>151</v>
      </c>
      <c r="D165" s="576"/>
      <c r="E165" s="576"/>
      <c r="F165" s="576"/>
      <c r="G165" s="576"/>
      <c r="H165" s="576"/>
      <c r="I165" s="576"/>
      <c r="J165" s="577" t="s">
        <v>2170</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
      </c>
      <c r="AL165" s="38"/>
      <c r="AM165" s="62"/>
      <c r="AN165" s="62"/>
      <c r="AO165" s="62"/>
    </row>
    <row r="166" spans="1:41" ht="17.45" customHeight="1">
      <c r="A166" s="38"/>
      <c r="B166" s="384" t="s">
        <v>152</v>
      </c>
      <c r="C166" s="576" t="s">
        <v>153</v>
      </c>
      <c r="D166" s="576"/>
      <c r="E166" s="576"/>
      <c r="F166" s="576"/>
      <c r="G166" s="576"/>
      <c r="H166" s="576"/>
      <c r="I166" s="576"/>
      <c r="J166" s="577" t="s">
        <v>154</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
      </c>
      <c r="AL166" s="38"/>
      <c r="AM166" s="62"/>
      <c r="AN166" s="62"/>
      <c r="AO166" s="62"/>
    </row>
    <row r="167" spans="1:41" ht="15" customHeight="1">
      <c r="A167" s="38"/>
      <c r="B167" s="383" t="s">
        <v>155</v>
      </c>
      <c r="C167" s="645" t="s">
        <v>156</v>
      </c>
      <c r="D167" s="645"/>
      <c r="E167" s="645"/>
      <c r="F167" s="645"/>
      <c r="G167" s="645"/>
      <c r="H167" s="645"/>
      <c r="I167" s="645"/>
      <c r="J167" s="646" t="s">
        <v>157</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kJQhtY9D3q0IbjIpjdfrfUTRkrPTHxh7UgQMXNYQVjjKtZ8aLQC4O7I0JcIp2G6ovCLjzMnEmWQVmX0U/gHjuQ==" saltValue="XaxlOrX9Xf/chxsg1QBYk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AU5" sqref="AU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3" width="0" style="40" hidden="1" customWidth="1"/>
    <col min="44"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905" t="s">
        <v>160</v>
      </c>
      <c r="C5" s="905"/>
      <c r="D5" s="893"/>
      <c r="E5" s="893"/>
      <c r="F5" s="893"/>
      <c r="G5" s="893"/>
      <c r="H5" s="893"/>
      <c r="I5" s="893"/>
      <c r="J5" s="893"/>
      <c r="K5" s="893"/>
      <c r="L5" s="893"/>
      <c r="M5" s="893"/>
      <c r="N5" s="894">
        <f>IFERROR(SUM(Q:Q)+SUM(Y:Y),"")</f>
        <v>0</v>
      </c>
      <c r="O5" s="895"/>
      <c r="P5" s="328" t="s">
        <v>47</v>
      </c>
      <c r="Q5" s="45"/>
      <c r="R5" s="45"/>
      <c r="S5" s="264"/>
      <c r="T5" s="866" t="s">
        <v>161</v>
      </c>
      <c r="U5" s="866"/>
      <c r="V5" s="877" t="s">
        <v>2206</v>
      </c>
      <c r="W5" s="638"/>
      <c r="X5" s="638"/>
      <c r="Y5" s="638"/>
      <c r="Z5" s="638"/>
      <c r="AA5" s="878"/>
      <c r="AB5" s="46">
        <f>COUNTIF(U15:V114,"○")</f>
        <v>0</v>
      </c>
      <c r="AC5" s="838" t="str">
        <f>IF(AB6=0, "", IF(AB5&gt;=AB6,"○","×"))</f>
        <v/>
      </c>
      <c r="AD5" s="382"/>
      <c r="AE5" s="44"/>
      <c r="AF5" s="44"/>
      <c r="AG5" s="44"/>
      <c r="AH5" s="40"/>
      <c r="AI5" s="40"/>
      <c r="AJ5" s="40"/>
      <c r="AK5" s="40"/>
      <c r="AL5" s="40"/>
      <c r="AM5" s="40"/>
      <c r="AN5" s="40"/>
    </row>
    <row r="6" spans="1:42" ht="30.6" customHeight="1" thickBot="1">
      <c r="A6" s="38"/>
      <c r="B6" s="861"/>
      <c r="C6" s="862"/>
      <c r="D6" s="863" t="s">
        <v>1995</v>
      </c>
      <c r="E6" s="863"/>
      <c r="F6" s="863"/>
      <c r="G6" s="863"/>
      <c r="H6" s="863"/>
      <c r="I6" s="863"/>
      <c r="J6" s="863"/>
      <c r="K6" s="863"/>
      <c r="L6" s="863"/>
      <c r="M6" s="863"/>
      <c r="N6" s="894">
        <f>SUM(S:S, AA:AA)</f>
        <v>0</v>
      </c>
      <c r="O6" s="895"/>
      <c r="P6" s="328" t="s">
        <v>47</v>
      </c>
      <c r="Q6" s="45"/>
      <c r="R6" s="45"/>
      <c r="S6" s="45"/>
      <c r="T6" s="866"/>
      <c r="U6" s="866"/>
      <c r="V6" s="877" t="s">
        <v>2214</v>
      </c>
      <c r="W6" s="638"/>
      <c r="X6" s="638"/>
      <c r="Y6" s="638"/>
      <c r="Z6" s="638"/>
      <c r="AA6" s="878"/>
      <c r="AB6" s="48">
        <f>SUM(AI:AI)</f>
        <v>0</v>
      </c>
      <c r="AC6" s="839"/>
      <c r="AD6" s="382"/>
      <c r="AE6" s="44"/>
      <c r="AF6" s="44"/>
      <c r="AG6" s="44"/>
      <c r="AH6" s="40"/>
      <c r="AI6" s="40"/>
      <c r="AJ6" s="40"/>
      <c r="AK6" s="40"/>
      <c r="AL6" s="40"/>
      <c r="AM6" s="40"/>
      <c r="AN6" s="40"/>
    </row>
    <row r="7" spans="1:42" ht="30.6" customHeight="1">
      <c r="A7" s="38"/>
      <c r="B7" s="893" t="s">
        <v>2146</v>
      </c>
      <c r="C7" s="893"/>
      <c r="D7" s="893"/>
      <c r="E7" s="893"/>
      <c r="F7" s="893"/>
      <c r="G7" s="893"/>
      <c r="H7" s="893"/>
      <c r="I7" s="893"/>
      <c r="J7" s="893"/>
      <c r="K7" s="893"/>
      <c r="L7" s="893"/>
      <c r="M7" s="893"/>
      <c r="N7" s="837">
        <f>SUM(R15:R114)+SUM(Z15:Z114)</f>
        <v>0</v>
      </c>
      <c r="O7" s="837"/>
      <c r="P7" s="328" t="s">
        <v>2143</v>
      </c>
      <c r="Q7" s="45"/>
      <c r="R7" s="45"/>
      <c r="S7" s="45"/>
      <c r="T7" s="884" t="s">
        <v>2144</v>
      </c>
      <c r="U7" s="885"/>
      <c r="V7" s="877" t="s">
        <v>2206</v>
      </c>
      <c r="W7" s="638"/>
      <c r="X7" s="638"/>
      <c r="Y7" s="638"/>
      <c r="Z7" s="638"/>
      <c r="AA7" s="878"/>
      <c r="AB7" s="46">
        <f>COUNTIF(AC15:AC114,"○")</f>
        <v>0</v>
      </c>
      <c r="AC7" s="838" t="str">
        <f>IF(AB8=0, "", IF(AB7&gt;=AB8,"○","×"))</f>
        <v/>
      </c>
      <c r="AD7" s="382"/>
      <c r="AE7" s="44"/>
      <c r="AF7" s="44"/>
      <c r="AG7" s="44"/>
      <c r="AH7" s="40"/>
      <c r="AI7" s="40"/>
      <c r="AJ7" s="40"/>
      <c r="AK7" s="40"/>
      <c r="AL7" s="40"/>
      <c r="AM7" s="40"/>
      <c r="AN7" s="40"/>
    </row>
    <row r="8" spans="1:42" ht="33" customHeight="1" thickBot="1">
      <c r="A8" s="38"/>
      <c r="B8" s="879" t="s">
        <v>2213</v>
      </c>
      <c r="C8" s="879"/>
      <c r="D8" s="879"/>
      <c r="E8" s="879"/>
      <c r="F8" s="879"/>
      <c r="G8" s="879"/>
      <c r="H8" s="879"/>
      <c r="I8" s="879"/>
      <c r="J8" s="879"/>
      <c r="K8" s="879"/>
      <c r="L8" s="879"/>
      <c r="M8" s="879"/>
      <c r="N8" s="879"/>
      <c r="O8" s="879"/>
      <c r="P8" s="879"/>
      <c r="Q8" s="879"/>
      <c r="R8" s="410"/>
      <c r="S8" s="327"/>
      <c r="T8" s="886"/>
      <c r="U8" s="887"/>
      <c r="V8" s="874" t="s">
        <v>2215</v>
      </c>
      <c r="W8" s="751"/>
      <c r="X8" s="751"/>
      <c r="Y8" s="751"/>
      <c r="Z8" s="751"/>
      <c r="AA8" s="875"/>
      <c r="AB8" s="48">
        <f>SUM(AJ:AJ)</f>
        <v>0</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2166</v>
      </c>
      <c r="C11" s="844"/>
      <c r="D11" s="844"/>
      <c r="E11" s="844"/>
      <c r="F11" s="844"/>
      <c r="G11" s="844"/>
      <c r="H11" s="844"/>
      <c r="I11" s="845"/>
      <c r="J11" s="852" t="s">
        <v>163</v>
      </c>
      <c r="K11" s="855" t="s">
        <v>164</v>
      </c>
      <c r="L11" s="856"/>
      <c r="M11" s="916" t="s">
        <v>165</v>
      </c>
      <c r="N11" s="919" t="s">
        <v>32</v>
      </c>
      <c r="O11" s="446" t="s">
        <v>1996</v>
      </c>
      <c r="P11" s="867" t="s">
        <v>2216</v>
      </c>
      <c r="Q11" s="867"/>
      <c r="R11" s="867"/>
      <c r="S11" s="867"/>
      <c r="T11" s="867"/>
      <c r="U11" s="867"/>
      <c r="V11" s="867"/>
      <c r="W11" s="867"/>
      <c r="X11" s="867"/>
      <c r="Y11" s="867"/>
      <c r="Z11" s="867"/>
      <c r="AA11" s="867"/>
      <c r="AB11" s="867"/>
      <c r="AC11" s="867"/>
      <c r="AD11" s="867"/>
      <c r="AE11" s="923" t="s">
        <v>166</v>
      </c>
      <c r="AF11" s="923" t="s">
        <v>167</v>
      </c>
      <c r="AG11" s="923" t="s">
        <v>168</v>
      </c>
      <c r="AH11" s="928" t="s">
        <v>169</v>
      </c>
      <c r="AI11" s="922" t="s">
        <v>170</v>
      </c>
      <c r="AJ11" s="923"/>
      <c r="AK11" s="938" t="s">
        <v>171</v>
      </c>
      <c r="AL11" s="379"/>
      <c r="AM11" s="400"/>
      <c r="AN11" s="40"/>
    </row>
    <row r="12" spans="1:42" ht="21.6" customHeight="1">
      <c r="A12" s="841"/>
      <c r="B12" s="846"/>
      <c r="C12" s="847"/>
      <c r="D12" s="847"/>
      <c r="E12" s="847"/>
      <c r="F12" s="847"/>
      <c r="G12" s="847"/>
      <c r="H12" s="847"/>
      <c r="I12" s="848"/>
      <c r="J12" s="853"/>
      <c r="K12" s="857"/>
      <c r="L12" s="858"/>
      <c r="M12" s="917"/>
      <c r="N12" s="920"/>
      <c r="O12" s="889" t="s">
        <v>1997</v>
      </c>
      <c r="P12" s="868" t="s">
        <v>172</v>
      </c>
      <c r="Q12" s="868"/>
      <c r="R12" s="868"/>
      <c r="S12" s="868"/>
      <c r="T12" s="868"/>
      <c r="U12" s="868"/>
      <c r="V12" s="868"/>
      <c r="W12" s="869"/>
      <c r="X12" s="872" t="s">
        <v>162</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173</v>
      </c>
      <c r="Q13" s="881" t="s">
        <v>174</v>
      </c>
      <c r="R13" s="892" t="s">
        <v>2138</v>
      </c>
      <c r="S13" s="892" t="s">
        <v>175</v>
      </c>
      <c r="T13" s="892" t="s">
        <v>176</v>
      </c>
      <c r="U13" s="882" t="s">
        <v>177</v>
      </c>
      <c r="V13" s="883"/>
      <c r="W13" s="870" t="s">
        <v>178</v>
      </c>
      <c r="X13" s="935" t="s">
        <v>179</v>
      </c>
      <c r="Y13" s="892" t="s">
        <v>174</v>
      </c>
      <c r="Z13" s="892" t="s">
        <v>2138</v>
      </c>
      <c r="AA13" s="892" t="s">
        <v>175</v>
      </c>
      <c r="AB13" s="892" t="s">
        <v>176</v>
      </c>
      <c r="AC13" s="344" t="s">
        <v>177</v>
      </c>
      <c r="AD13" s="870" t="s">
        <v>178</v>
      </c>
      <c r="AE13" s="925"/>
      <c r="AF13" s="925"/>
      <c r="AG13" s="925"/>
      <c r="AH13" s="929"/>
      <c r="AI13" s="926"/>
      <c r="AJ13" s="927"/>
      <c r="AK13" s="938"/>
      <c r="AL13" s="379"/>
      <c r="AM13" s="40" t="s">
        <v>2141</v>
      </c>
      <c r="AN13" s="40" t="s">
        <v>2142</v>
      </c>
      <c r="AP13" s="481">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2207</v>
      </c>
      <c r="V14" s="940"/>
      <c r="W14" s="871"/>
      <c r="X14" s="936"/>
      <c r="Y14" s="853"/>
      <c r="Z14" s="853"/>
      <c r="AA14" s="853"/>
      <c r="AB14" s="853"/>
      <c r="AC14" s="302" t="s">
        <v>2207</v>
      </c>
      <c r="AD14" s="871"/>
      <c r="AE14" s="927"/>
      <c r="AF14" s="927"/>
      <c r="AG14" s="927"/>
      <c r="AH14" s="930"/>
      <c r="AI14" s="265" t="s">
        <v>180</v>
      </c>
      <c r="AJ14" s="266" t="s">
        <v>162</v>
      </c>
      <c r="AK14" s="938"/>
      <c r="AL14" s="379" t="s">
        <v>2137</v>
      </c>
      <c r="AM14" s="453" t="s">
        <v>2138</v>
      </c>
      <c r="AN14" s="453" t="s">
        <v>2138</v>
      </c>
      <c r="AO14" s="453" t="s">
        <v>2200</v>
      </c>
      <c r="AP14" s="482" t="s">
        <v>2201</v>
      </c>
    </row>
    <row r="15" spans="1:42" s="55" customFormat="1" ht="40.15" customHeight="1">
      <c r="A15" s="53" t="s">
        <v>181</v>
      </c>
      <c r="B15" s="932" t="str">
        <f>IF(基本情報入力シート!C40="","",基本情報入力シート!C40)</f>
        <v/>
      </c>
      <c r="C15" s="933"/>
      <c r="D15" s="933"/>
      <c r="E15" s="933"/>
      <c r="F15" s="933"/>
      <c r="G15" s="933"/>
      <c r="H15" s="933"/>
      <c r="I15" s="934"/>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4"/>
      <c r="P15" s="412"/>
      <c r="Q15" s="402"/>
      <c r="R15" s="405">
        <f>IF(AM15&lt;0,"",AM15)</f>
        <v>0</v>
      </c>
      <c r="S15" s="403" t="str">
        <f>IFERROR(ROUNDDOWN(Q15*VLOOKUP(N15,【参考】数式用!$V$2:$AA$59,MATCH(P15,【参考】数式用!$X$4:$AA$4)+2,FALSE)*0.5, 0), "")</f>
        <v/>
      </c>
      <c r="T15" s="404"/>
      <c r="U15" s="931"/>
      <c r="V15" s="931"/>
      <c r="W15" s="380"/>
      <c r="X15" s="338"/>
      <c r="Y15" s="339"/>
      <c r="Z15" s="452">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4" t="str">
        <f>IF(OR(X15="処遇改善加算Ⅰロ",X15="処遇改善加算Ⅱロ"),"対象","")</f>
        <v/>
      </c>
      <c r="AP15" s="483"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5"/>
      <c r="P16" s="412"/>
      <c r="Q16" s="334"/>
      <c r="R16" s="405">
        <f t="shared" ref="R16:R79" si="3">IF(AM16&lt;0,"",AM16)</f>
        <v>0</v>
      </c>
      <c r="S16" s="57" t="str">
        <f>IFERROR(ROUNDDOWN(Q16*VLOOKUP(N16,【参考】数式用!$V$2:$AA$59,MATCH(P16,【参考】数式用!$X$4:$AA$4)+2,FALSE)*0.5, 0), "")</f>
        <v/>
      </c>
      <c r="T16" s="24"/>
      <c r="U16" s="896"/>
      <c r="V16" s="896"/>
      <c r="W16" s="380"/>
      <c r="X16" s="25"/>
      <c r="Y16" s="335"/>
      <c r="Z16" s="451">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5"/>
      <c r="P17" s="412"/>
      <c r="Q17" s="334"/>
      <c r="R17" s="405">
        <f t="shared" si="3"/>
        <v>0</v>
      </c>
      <c r="S17" s="57" t="str">
        <f>IFERROR(ROUNDDOWN(Q17*VLOOKUP(N17,【参考】数式用!$V$2:$AA$59,MATCH(P17,【参考】数式用!$X$4:$AA$4)+2,FALSE)*0.5, 0), "")</f>
        <v/>
      </c>
      <c r="T17" s="24"/>
      <c r="U17" s="896"/>
      <c r="V17" s="896"/>
      <c r="W17" s="380"/>
      <c r="X17" s="25"/>
      <c r="Y17" s="335"/>
      <c r="Z17" s="451">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5"/>
      <c r="P18" s="412"/>
      <c r="Q18" s="334"/>
      <c r="R18" s="405">
        <f t="shared" si="3"/>
        <v>0</v>
      </c>
      <c r="S18" s="57" t="str">
        <f>IFERROR(ROUNDDOWN(Q18*VLOOKUP(N18,【参考】数式用!$V$2:$AA$59,MATCH(P18,【参考】数式用!$X$4:$AA$4)+2,FALSE)*0.5, 0), "")</f>
        <v/>
      </c>
      <c r="T18" s="24"/>
      <c r="U18" s="896"/>
      <c r="V18" s="896"/>
      <c r="W18" s="380"/>
      <c r="X18" s="25"/>
      <c r="Y18" s="335"/>
      <c r="Z18" s="451">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5"/>
      <c r="P19" s="412"/>
      <c r="Q19" s="334"/>
      <c r="R19" s="405">
        <f t="shared" si="3"/>
        <v>0</v>
      </c>
      <c r="S19" s="57" t="str">
        <f>IFERROR(ROUNDDOWN(Q19*VLOOKUP(N19,【参考】数式用!$V$2:$AA$59,MATCH(P19,【参考】数式用!$X$4:$AA$4)+2,FALSE)*0.5, 0), "")</f>
        <v/>
      </c>
      <c r="T19" s="24"/>
      <c r="U19" s="896"/>
      <c r="V19" s="896"/>
      <c r="W19" s="380"/>
      <c r="X19" s="25"/>
      <c r="Y19" s="335"/>
      <c r="Z19" s="451">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5"/>
      <c r="P20" s="412"/>
      <c r="Q20" s="405"/>
      <c r="R20" s="405">
        <f t="shared" si="3"/>
        <v>0</v>
      </c>
      <c r="S20" s="406" t="str">
        <f>IFERROR(ROUNDDOWN(Q20*VLOOKUP(N20,【参考】数式用!$V$2:$AA$59,MATCH(P20,【参考】数式用!$X$4:$AA$4)+2,FALSE)*0.5, 0), "")</f>
        <v/>
      </c>
      <c r="T20" s="407"/>
      <c r="U20" s="937"/>
      <c r="V20" s="937"/>
      <c r="W20" s="380"/>
      <c r="X20" s="25"/>
      <c r="Y20" s="335"/>
      <c r="Z20" s="451">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5"/>
      <c r="P21" s="412"/>
      <c r="Q21" s="334"/>
      <c r="R21" s="405">
        <f t="shared" si="3"/>
        <v>0</v>
      </c>
      <c r="S21" s="57" t="str">
        <f>IFERROR(ROUNDDOWN(Q21*VLOOKUP(N21,【参考】数式用!$V$2:$AA$59,MATCH(P21,【参考】数式用!$X$4:$AA$4)+2,FALSE)*0.5, 0), "")</f>
        <v/>
      </c>
      <c r="T21" s="24"/>
      <c r="U21" s="896"/>
      <c r="V21" s="896"/>
      <c r="W21" s="380"/>
      <c r="X21" s="25"/>
      <c r="Y21" s="335"/>
      <c r="Z21" s="451">
        <f t="shared" si="4"/>
        <v>0</v>
      </c>
      <c r="AA21" s="58" t="str">
        <f>IFERROR(IF(X21="ー", "", ROUNDDOWN(Y21*VLOOKUP(N21,【参考】数式用!$V$2:$AG$52,MATCH(X21,【参考】数式用!$AB$4:$AG$4)+6,FALSE)*0.5, 0)), "")</f>
        <v/>
      </c>
      <c r="AB21" s="337"/>
      <c r="AC21" s="468"/>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2165</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YCLKaspV51q0w5m3YNKzM3S6jXikQEVPJBYBXz/5+zWB+w72s1112CQLFcYka9kxV80Kms0XY08GeeykzOE/NA==" saltValue="Hfbs4JTnmIM3jQGcPTjzb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52" t="s">
        <v>192</v>
      </c>
      <c r="T2" s="953"/>
      <c r="V2" s="941" t="s">
        <v>193</v>
      </c>
      <c r="W2" s="944" t="s">
        <v>194</v>
      </c>
      <c r="X2" s="949" t="s">
        <v>195</v>
      </c>
      <c r="Y2" s="950"/>
      <c r="Z2" s="950"/>
      <c r="AA2" s="950"/>
      <c r="AB2" s="950"/>
      <c r="AC2" s="950"/>
      <c r="AD2" s="950"/>
      <c r="AE2" s="950"/>
      <c r="AF2" s="950"/>
      <c r="AG2" s="966"/>
      <c r="AI2" s="960" t="s">
        <v>193</v>
      </c>
      <c r="AJ2" s="963" t="s">
        <v>196</v>
      </c>
      <c r="AM2" s="360" t="s">
        <v>193</v>
      </c>
      <c r="AN2" s="361" t="s">
        <v>197</v>
      </c>
      <c r="AO2" s="361"/>
      <c r="AP2" s="361"/>
      <c r="AQ2" s="361"/>
      <c r="AR2" s="361"/>
      <c r="AS2" s="362"/>
      <c r="AT2" s="362"/>
      <c r="BE2" s="2"/>
    </row>
    <row r="3" spans="1:57" ht="30.6" customHeight="1" thickBot="1">
      <c r="A3" s="960" t="s">
        <v>193</v>
      </c>
      <c r="B3" s="944" t="s">
        <v>194</v>
      </c>
      <c r="C3" s="955" t="s">
        <v>198</v>
      </c>
      <c r="D3" s="955"/>
      <c r="E3" s="955"/>
      <c r="F3" s="956"/>
      <c r="G3" s="954" t="s">
        <v>199</v>
      </c>
      <c r="H3" s="955"/>
      <c r="I3" s="955"/>
      <c r="J3" s="955"/>
      <c r="K3" s="955"/>
      <c r="L3" s="955"/>
      <c r="M3" s="956"/>
      <c r="N3" s="954" t="s">
        <v>184</v>
      </c>
      <c r="O3" s="958" t="s">
        <v>200</v>
      </c>
      <c r="P3" s="304"/>
      <c r="Q3" s="17"/>
      <c r="R3" s="3"/>
      <c r="S3" s="348" t="s">
        <v>201</v>
      </c>
      <c r="T3" s="349" t="s">
        <v>202</v>
      </c>
      <c r="V3" s="942"/>
      <c r="W3" s="945"/>
      <c r="X3" s="954" t="s">
        <v>198</v>
      </c>
      <c r="Y3" s="955"/>
      <c r="Z3" s="955"/>
      <c r="AA3" s="956"/>
      <c r="AB3" s="954" t="s">
        <v>199</v>
      </c>
      <c r="AC3" s="955"/>
      <c r="AD3" s="955"/>
      <c r="AE3" s="955"/>
      <c r="AF3" s="955"/>
      <c r="AG3" s="956"/>
      <c r="AI3" s="962"/>
      <c r="AJ3" s="964"/>
      <c r="AM3" s="363" t="s">
        <v>1998</v>
      </c>
      <c r="AN3" s="364" t="s">
        <v>2093</v>
      </c>
      <c r="AO3" s="365" t="s">
        <v>2132</v>
      </c>
      <c r="AP3" s="366" t="s">
        <v>2193</v>
      </c>
      <c r="AQ3" s="436" t="s">
        <v>2133</v>
      </c>
      <c r="AR3" s="367" t="s">
        <v>183</v>
      </c>
      <c r="AS3" s="368"/>
      <c r="AT3" s="368"/>
      <c r="BE3" s="2"/>
    </row>
    <row r="4" spans="1:57" ht="48.6" customHeight="1" thickBot="1">
      <c r="A4" s="961"/>
      <c r="B4" s="946"/>
      <c r="C4" s="27" t="s">
        <v>182</v>
      </c>
      <c r="D4" s="28" t="s">
        <v>203</v>
      </c>
      <c r="E4" s="28" t="s">
        <v>204</v>
      </c>
      <c r="F4" s="28" t="s">
        <v>205</v>
      </c>
      <c r="G4" s="347" t="s">
        <v>206</v>
      </c>
      <c r="H4" s="28" t="s">
        <v>207</v>
      </c>
      <c r="I4" s="28" t="s">
        <v>208</v>
      </c>
      <c r="J4" s="28" t="s">
        <v>209</v>
      </c>
      <c r="K4" s="28" t="s">
        <v>210</v>
      </c>
      <c r="L4" s="28" t="s">
        <v>211</v>
      </c>
      <c r="M4" s="29" t="s">
        <v>212</v>
      </c>
      <c r="N4" s="957"/>
      <c r="O4" s="959"/>
      <c r="P4" s="304"/>
      <c r="Q4" s="33"/>
      <c r="R4" s="3"/>
      <c r="S4" s="14" t="s">
        <v>68</v>
      </c>
      <c r="T4" s="350" t="s">
        <v>213</v>
      </c>
      <c r="V4" s="943"/>
      <c r="W4" s="946"/>
      <c r="X4" s="27" t="s">
        <v>182</v>
      </c>
      <c r="Y4" s="28" t="s">
        <v>203</v>
      </c>
      <c r="Z4" s="28" t="s">
        <v>204</v>
      </c>
      <c r="AA4" s="28" t="s">
        <v>205</v>
      </c>
      <c r="AB4" s="347" t="s">
        <v>206</v>
      </c>
      <c r="AC4" s="28" t="s">
        <v>207</v>
      </c>
      <c r="AD4" s="28" t="s">
        <v>208</v>
      </c>
      <c r="AE4" s="28" t="s">
        <v>209</v>
      </c>
      <c r="AF4" s="28" t="s">
        <v>210</v>
      </c>
      <c r="AG4" s="29" t="s">
        <v>211</v>
      </c>
      <c r="AI4" s="961"/>
      <c r="AJ4" s="965"/>
      <c r="AM4" s="321" t="s">
        <v>2000</v>
      </c>
      <c r="AN4" s="364" t="s">
        <v>2094</v>
      </c>
      <c r="AO4" s="365" t="s">
        <v>2132</v>
      </c>
      <c r="AP4" s="366" t="s">
        <v>2193</v>
      </c>
      <c r="AQ4" s="436" t="s">
        <v>2133</v>
      </c>
      <c r="AR4" s="367" t="s">
        <v>183</v>
      </c>
      <c r="AS4" s="370"/>
      <c r="AT4" s="370"/>
      <c r="BE4" s="2"/>
    </row>
    <row r="5" spans="1:57" ht="72.75" thickBot="1">
      <c r="A5" s="318" t="s">
        <v>1998</v>
      </c>
      <c r="B5" s="319" t="s">
        <v>1999</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2193</v>
      </c>
      <c r="AQ5" s="436" t="s">
        <v>2133</v>
      </c>
      <c r="AR5" s="367" t="s">
        <v>183</v>
      </c>
      <c r="AS5" s="370"/>
      <c r="AT5" s="370"/>
      <c r="BE5" s="2"/>
    </row>
    <row r="6" spans="1:57" ht="72">
      <c r="A6" s="4" t="s">
        <v>2000</v>
      </c>
      <c r="B6" s="320" t="s">
        <v>2001</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2193</v>
      </c>
      <c r="AQ6" s="436" t="s">
        <v>2133</v>
      </c>
      <c r="AR6" s="367" t="s">
        <v>183</v>
      </c>
      <c r="AS6" s="370"/>
      <c r="AT6" s="370"/>
      <c r="BE6" s="2"/>
    </row>
    <row r="7" spans="1:57" ht="72.75" thickBot="1">
      <c r="A7" s="4" t="s">
        <v>2002</v>
      </c>
      <c r="B7" s="320" t="s">
        <v>2003</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2193</v>
      </c>
      <c r="AQ7" s="436" t="s">
        <v>2133</v>
      </c>
      <c r="AR7" s="367" t="s">
        <v>183</v>
      </c>
      <c r="AS7" s="370"/>
      <c r="AT7" s="370"/>
      <c r="BE7" s="2"/>
    </row>
    <row r="8" spans="1:57" ht="72.75" thickBot="1">
      <c r="A8" s="4" t="s">
        <v>2004</v>
      </c>
      <c r="B8" s="320" t="s">
        <v>2005</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2193</v>
      </c>
      <c r="AQ8" s="436" t="s">
        <v>2133</v>
      </c>
      <c r="AR8" s="367" t="s">
        <v>183</v>
      </c>
      <c r="AS8" s="370"/>
      <c r="AT8" s="370"/>
      <c r="BE8" s="2"/>
    </row>
    <row r="9" spans="1:57" ht="72.75" thickBot="1">
      <c r="A9" s="4" t="s">
        <v>2006</v>
      </c>
      <c r="B9" s="320" t="s">
        <v>2007</v>
      </c>
      <c r="C9" s="413">
        <v>0.223</v>
      </c>
      <c r="D9" s="416"/>
      <c r="E9" s="413">
        <v>0.16200000000000001</v>
      </c>
      <c r="F9" s="413">
        <v>0.13800000000000001</v>
      </c>
      <c r="G9" s="413">
        <v>0.252</v>
      </c>
      <c r="H9" s="413">
        <v>0.26200000000000001</v>
      </c>
      <c r="I9" s="416"/>
      <c r="J9" s="416"/>
      <c r="K9" s="413">
        <v>0.191</v>
      </c>
      <c r="L9" s="413">
        <v>0.16700000000000001</v>
      </c>
      <c r="M9" s="415"/>
      <c r="N9" s="310" t="s">
        <v>201</v>
      </c>
      <c r="O9" s="311" t="s">
        <v>218</v>
      </c>
      <c r="P9" s="305"/>
      <c r="Q9" s="3"/>
      <c r="R9" s="3"/>
      <c r="S9" s="952" t="s">
        <v>219</v>
      </c>
      <c r="T9" s="953"/>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2193</v>
      </c>
      <c r="AQ9" s="436" t="s">
        <v>2133</v>
      </c>
      <c r="AR9" s="367" t="s">
        <v>183</v>
      </c>
      <c r="AS9" s="370"/>
      <c r="AT9" s="370"/>
      <c r="BE9" s="2"/>
    </row>
    <row r="10" spans="1:57" ht="72.75" thickBot="1">
      <c r="A10" s="4" t="s">
        <v>2008</v>
      </c>
      <c r="B10" s="320" t="s">
        <v>2009</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2193</v>
      </c>
      <c r="AQ10" s="436" t="s">
        <v>2133</v>
      </c>
      <c r="AR10" s="367" t="s">
        <v>183</v>
      </c>
      <c r="AS10" s="370"/>
      <c r="AT10" s="370"/>
      <c r="BE10" s="2"/>
    </row>
    <row r="11" spans="1:57" ht="72">
      <c r="A11" s="4" t="s">
        <v>2010</v>
      </c>
      <c r="B11" s="320" t="s">
        <v>2011</v>
      </c>
      <c r="C11" s="413">
        <v>0.159</v>
      </c>
      <c r="D11" s="416"/>
      <c r="E11" s="413">
        <v>0.13799999999999998</v>
      </c>
      <c r="F11" s="413">
        <v>0.11499999999999999</v>
      </c>
      <c r="G11" s="413">
        <v>0.186</v>
      </c>
      <c r="H11" s="413">
        <v>0.193</v>
      </c>
      <c r="I11" s="416"/>
      <c r="J11" s="416"/>
      <c r="K11" s="413">
        <v>0.16500000000000001</v>
      </c>
      <c r="L11" s="413">
        <v>0.14199999999999999</v>
      </c>
      <c r="M11" s="415"/>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2193</v>
      </c>
      <c r="AQ11" s="436" t="s">
        <v>2133</v>
      </c>
      <c r="AR11" s="367" t="s">
        <v>183</v>
      </c>
      <c r="AS11" s="370"/>
      <c r="AT11" s="370"/>
      <c r="BE11" s="2"/>
    </row>
    <row r="12" spans="1:57" ht="72">
      <c r="A12" s="4" t="s">
        <v>2068</v>
      </c>
      <c r="B12" s="320" t="s">
        <v>2013</v>
      </c>
      <c r="C12" s="413">
        <v>0.159</v>
      </c>
      <c r="D12" s="416"/>
      <c r="E12" s="413">
        <v>0.13799999999999998</v>
      </c>
      <c r="F12" s="413">
        <v>0.11499999999999999</v>
      </c>
      <c r="G12" s="413">
        <v>0.186</v>
      </c>
      <c r="H12" s="413">
        <v>0.193</v>
      </c>
      <c r="I12" s="416"/>
      <c r="J12" s="416"/>
      <c r="K12" s="413">
        <v>0.16500000000000001</v>
      </c>
      <c r="L12" s="413">
        <v>0.14199999999999999</v>
      </c>
      <c r="M12" s="415"/>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2193</v>
      </c>
      <c r="AQ12" s="436" t="s">
        <v>2133</v>
      </c>
      <c r="AR12" s="367" t="s">
        <v>183</v>
      </c>
      <c r="AS12" s="370"/>
      <c r="AT12" s="370"/>
      <c r="BE12" s="2"/>
    </row>
    <row r="13" spans="1:57" ht="72">
      <c r="A13" s="4" t="s">
        <v>2014</v>
      </c>
      <c r="B13" s="320" t="s">
        <v>2015</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2193</v>
      </c>
      <c r="AQ13" s="436" t="s">
        <v>2133</v>
      </c>
      <c r="AR13" s="367" t="s">
        <v>183</v>
      </c>
      <c r="AS13" s="370"/>
      <c r="AT13" s="370"/>
      <c r="BE13" s="2"/>
    </row>
    <row r="14" spans="1:57" ht="72">
      <c r="A14" s="4" t="s">
        <v>2016</v>
      </c>
      <c r="B14" s="320" t="s">
        <v>2017</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2193</v>
      </c>
      <c r="AQ14" s="436" t="s">
        <v>2133</v>
      </c>
      <c r="AR14" s="367" t="s">
        <v>183</v>
      </c>
      <c r="AS14" s="370"/>
      <c r="AT14" s="370"/>
      <c r="BE14" s="2"/>
    </row>
    <row r="15" spans="1:57" ht="72">
      <c r="A15" s="4" t="s">
        <v>2018</v>
      </c>
      <c r="B15" s="320" t="s">
        <v>2019</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2193</v>
      </c>
      <c r="AQ15" s="436" t="s">
        <v>2133</v>
      </c>
      <c r="AR15" s="367" t="s">
        <v>183</v>
      </c>
      <c r="AS15" s="370"/>
      <c r="AT15" s="370"/>
      <c r="BE15" s="2"/>
    </row>
    <row r="16" spans="1:57" ht="72">
      <c r="A16" s="4" t="s">
        <v>2069</v>
      </c>
      <c r="B16" s="320" t="s">
        <v>2021</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2193</v>
      </c>
      <c r="AQ16" s="436" t="s">
        <v>2133</v>
      </c>
      <c r="AR16" s="367" t="s">
        <v>183</v>
      </c>
      <c r="AS16" s="370"/>
      <c r="AT16" s="370"/>
      <c r="BE16" s="2"/>
    </row>
    <row r="17" spans="1:57" ht="72">
      <c r="A17" s="4" t="s">
        <v>2070</v>
      </c>
      <c r="B17" s="320" t="s">
        <v>2023</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2193</v>
      </c>
      <c r="AQ17" s="436" t="s">
        <v>2133</v>
      </c>
      <c r="AR17" s="367" t="s">
        <v>183</v>
      </c>
      <c r="AS17" s="370"/>
      <c r="AT17" s="370"/>
      <c r="BE17" s="2"/>
    </row>
    <row r="18" spans="1:57" ht="72">
      <c r="A18" s="4" t="s">
        <v>2024</v>
      </c>
      <c r="B18" s="320" t="s">
        <v>2025</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2193</v>
      </c>
      <c r="AQ18" s="436" t="s">
        <v>2133</v>
      </c>
      <c r="AR18" s="367" t="s">
        <v>183</v>
      </c>
      <c r="AS18" s="371"/>
      <c r="AT18" s="371"/>
      <c r="BE18" s="2"/>
    </row>
    <row r="19" spans="1:57" ht="72">
      <c r="A19" s="4" t="s">
        <v>2071</v>
      </c>
      <c r="B19" s="320" t="s">
        <v>2027</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2193</v>
      </c>
      <c r="AQ19" s="436" t="s">
        <v>2133</v>
      </c>
      <c r="AR19" s="367" t="s">
        <v>183</v>
      </c>
      <c r="AS19" s="372"/>
      <c r="AT19" s="371"/>
      <c r="BE19" s="2"/>
    </row>
    <row r="20" spans="1:57" ht="72">
      <c r="A20" s="4" t="s">
        <v>2028</v>
      </c>
      <c r="B20" s="320" t="s">
        <v>2029</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2193</v>
      </c>
      <c r="AQ20" s="436" t="s">
        <v>2133</v>
      </c>
      <c r="AR20" s="367" t="s">
        <v>183</v>
      </c>
      <c r="AS20" s="372"/>
      <c r="AT20" s="371"/>
      <c r="BE20" s="2"/>
    </row>
    <row r="21" spans="1:57" ht="72">
      <c r="A21" s="4" t="s">
        <v>2030</v>
      </c>
      <c r="B21" s="320" t="s">
        <v>2031</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2193</v>
      </c>
      <c r="AQ21" s="436" t="s">
        <v>2133</v>
      </c>
      <c r="AR21" s="367" t="s">
        <v>183</v>
      </c>
      <c r="AS21" s="372"/>
      <c r="AT21" s="371"/>
      <c r="BE21" s="2"/>
    </row>
    <row r="22" spans="1:57" ht="72">
      <c r="A22" s="4" t="s">
        <v>2072</v>
      </c>
      <c r="B22" s="320" t="s">
        <v>2033</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2193</v>
      </c>
      <c r="AQ22" s="436" t="s">
        <v>2133</v>
      </c>
      <c r="AR22" s="367" t="s">
        <v>183</v>
      </c>
      <c r="AS22" s="372"/>
      <c r="AT22" s="371"/>
      <c r="BE22" s="2"/>
    </row>
    <row r="23" spans="1:57" ht="72">
      <c r="A23" s="4" t="s">
        <v>2073</v>
      </c>
      <c r="B23" s="320" t="s">
        <v>2035</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2193</v>
      </c>
      <c r="AQ23" s="436" t="s">
        <v>2133</v>
      </c>
      <c r="AR23" s="367" t="s">
        <v>183</v>
      </c>
      <c r="AS23" s="372"/>
      <c r="AT23" s="371"/>
      <c r="BE23" s="2"/>
    </row>
    <row r="24" spans="1:57" ht="72">
      <c r="A24" s="4" t="s">
        <v>2074</v>
      </c>
      <c r="B24" s="320" t="s">
        <v>2037</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2193</v>
      </c>
      <c r="AQ24" s="436" t="s">
        <v>2133</v>
      </c>
      <c r="AR24" s="367" t="s">
        <v>183</v>
      </c>
      <c r="AS24" s="372"/>
      <c r="AT24" s="372"/>
      <c r="BE24" s="2"/>
    </row>
    <row r="25" spans="1:57" ht="72">
      <c r="A25" s="4" t="s">
        <v>2075</v>
      </c>
      <c r="B25" s="320" t="s">
        <v>2037</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2193</v>
      </c>
      <c r="AQ25" s="436" t="s">
        <v>2133</v>
      </c>
      <c r="AR25" s="367" t="s">
        <v>183</v>
      </c>
      <c r="AS25" s="372"/>
      <c r="AT25" s="372"/>
      <c r="BE25" s="2"/>
    </row>
    <row r="26" spans="1:57" ht="72">
      <c r="A26" s="4" t="s">
        <v>2076</v>
      </c>
      <c r="B26" s="320" t="s">
        <v>2037</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2193</v>
      </c>
      <c r="AQ26" s="436" t="s">
        <v>2133</v>
      </c>
      <c r="AR26" s="367" t="s">
        <v>183</v>
      </c>
      <c r="AS26" s="372"/>
      <c r="AT26" s="372"/>
      <c r="BE26" s="2"/>
    </row>
    <row r="27" spans="1:57" ht="72">
      <c r="A27" s="4" t="s">
        <v>2040</v>
      </c>
      <c r="B27" s="320" t="s">
        <v>2041</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2193</v>
      </c>
      <c r="AQ27" s="436" t="s">
        <v>2133</v>
      </c>
      <c r="AR27" s="367" t="s">
        <v>183</v>
      </c>
      <c r="AS27" s="372"/>
      <c r="AT27" s="372"/>
      <c r="BE27" s="2"/>
    </row>
    <row r="28" spans="1:57" ht="72">
      <c r="A28" s="4" t="s">
        <v>2042</v>
      </c>
      <c r="B28" s="320" t="s">
        <v>2043</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2193</v>
      </c>
      <c r="AQ28" s="436" t="s">
        <v>2133</v>
      </c>
      <c r="AR28" s="367" t="s">
        <v>183</v>
      </c>
      <c r="AS28" s="372"/>
      <c r="AT28" s="372"/>
      <c r="BE28" s="2"/>
    </row>
    <row r="29" spans="1:57" ht="72">
      <c r="A29" s="4" t="s">
        <v>2044</v>
      </c>
      <c r="B29" s="320" t="s">
        <v>2045</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2193</v>
      </c>
      <c r="AQ29" s="436" t="s">
        <v>2133</v>
      </c>
      <c r="AR29" s="367" t="s">
        <v>183</v>
      </c>
      <c r="AS29" s="372"/>
      <c r="AT29" s="372"/>
      <c r="BE29" s="2"/>
    </row>
    <row r="30" spans="1:57" ht="72">
      <c r="A30" s="4" t="s">
        <v>2046</v>
      </c>
      <c r="B30" s="320" t="s">
        <v>2047</v>
      </c>
      <c r="C30" s="413">
        <v>0.129</v>
      </c>
      <c r="D30" s="416"/>
      <c r="E30" s="413">
        <v>0.11800000000000001</v>
      </c>
      <c r="F30" s="413">
        <v>9.6000000000000002E-2</v>
      </c>
      <c r="G30" s="413">
        <v>0.15</v>
      </c>
      <c r="H30" s="413">
        <v>0.156</v>
      </c>
      <c r="I30" s="416"/>
      <c r="J30" s="416"/>
      <c r="K30" s="413">
        <v>0.13900000000000001</v>
      </c>
      <c r="L30" s="413">
        <v>0.11700000000000001</v>
      </c>
      <c r="M30" s="418"/>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2193</v>
      </c>
      <c r="AQ30" s="436" t="s">
        <v>2133</v>
      </c>
      <c r="AR30" s="367" t="s">
        <v>183</v>
      </c>
      <c r="AS30" s="372"/>
      <c r="AT30" s="371"/>
      <c r="BE30" s="2"/>
    </row>
    <row r="31" spans="1:57" ht="72">
      <c r="A31" s="4" t="s">
        <v>2048</v>
      </c>
      <c r="B31" s="320" t="s">
        <v>2049</v>
      </c>
      <c r="C31" s="413">
        <v>0.129</v>
      </c>
      <c r="D31" s="416"/>
      <c r="E31" s="413">
        <v>0.11800000000000001</v>
      </c>
      <c r="F31" s="413">
        <v>9.6000000000000002E-2</v>
      </c>
      <c r="G31" s="413">
        <v>0.15</v>
      </c>
      <c r="H31" s="413">
        <v>0.156</v>
      </c>
      <c r="I31" s="416"/>
      <c r="J31" s="416"/>
      <c r="K31" s="413">
        <v>0.13900000000000001</v>
      </c>
      <c r="L31" s="413">
        <v>0.11700000000000001</v>
      </c>
      <c r="M31" s="417"/>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2193</v>
      </c>
      <c r="AQ31" s="436" t="s">
        <v>2133</v>
      </c>
      <c r="AR31" s="367" t="s">
        <v>183</v>
      </c>
      <c r="AS31" s="372"/>
      <c r="AT31" s="371"/>
      <c r="BE31" s="2"/>
    </row>
    <row r="32" spans="1:57" ht="72">
      <c r="A32" s="4" t="s">
        <v>2050</v>
      </c>
      <c r="B32" s="320" t="s">
        <v>2051</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2193</v>
      </c>
      <c r="AQ32" s="436" t="s">
        <v>2133</v>
      </c>
      <c r="AR32" s="367" t="s">
        <v>183</v>
      </c>
      <c r="AS32" s="372"/>
      <c r="AT32" s="372"/>
      <c r="BE32" s="2"/>
    </row>
    <row r="33" spans="1:57" ht="72.75" thickBot="1">
      <c r="A33" s="4" t="s">
        <v>2052</v>
      </c>
      <c r="B33" s="320" t="s">
        <v>2053</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2193</v>
      </c>
      <c r="AQ33" s="436" t="s">
        <v>2133</v>
      </c>
      <c r="AR33" s="367" t="s">
        <v>183</v>
      </c>
      <c r="AS33" s="372"/>
      <c r="AT33" s="371"/>
      <c r="BE33" s="2"/>
    </row>
    <row r="34" spans="1:57" ht="72.75" thickTop="1">
      <c r="A34" s="4" t="s">
        <v>2077</v>
      </c>
      <c r="B34" s="320" t="s">
        <v>2009</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2193</v>
      </c>
      <c r="AQ34" s="436" t="s">
        <v>2133</v>
      </c>
      <c r="AR34" s="367" t="s">
        <v>183</v>
      </c>
      <c r="AS34" s="372"/>
      <c r="AT34" s="371"/>
      <c r="BE34" s="2"/>
    </row>
    <row r="35" spans="1:57" ht="72">
      <c r="A35" s="4" t="s">
        <v>2055</v>
      </c>
      <c r="B35" s="320" t="s">
        <v>2017</v>
      </c>
      <c r="C35" s="413">
        <v>0.125</v>
      </c>
      <c r="D35" s="416"/>
      <c r="E35" s="413">
        <v>9.9000000000000005E-2</v>
      </c>
      <c r="F35" s="413">
        <v>8.1000000000000003E-2</v>
      </c>
      <c r="G35" s="413">
        <v>0.151</v>
      </c>
      <c r="H35" s="413">
        <v>0.158</v>
      </c>
      <c r="I35" s="416"/>
      <c r="J35" s="416"/>
      <c r="K35" s="413">
        <v>0.125</v>
      </c>
      <c r="L35" s="413">
        <v>0.107</v>
      </c>
      <c r="M35" s="418"/>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2193</v>
      </c>
      <c r="AQ35" s="436" t="s">
        <v>2133</v>
      </c>
      <c r="AR35" s="367" t="s">
        <v>183</v>
      </c>
      <c r="AS35" s="372"/>
      <c r="AT35" s="371"/>
      <c r="BE35" s="2"/>
    </row>
    <row r="36" spans="1:57" ht="72">
      <c r="A36" s="4" t="s">
        <v>2056</v>
      </c>
      <c r="B36" s="320" t="s">
        <v>2019</v>
      </c>
      <c r="C36" s="413">
        <v>0.125</v>
      </c>
      <c r="D36" s="416"/>
      <c r="E36" s="413">
        <v>9.9000000000000005E-2</v>
      </c>
      <c r="F36" s="413">
        <v>8.1000000000000003E-2</v>
      </c>
      <c r="G36" s="413">
        <v>0.151</v>
      </c>
      <c r="H36" s="413">
        <v>0.158</v>
      </c>
      <c r="I36" s="416"/>
      <c r="J36" s="416"/>
      <c r="K36" s="413">
        <v>0.125</v>
      </c>
      <c r="L36" s="413">
        <v>0.107</v>
      </c>
      <c r="M36" s="417"/>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2193</v>
      </c>
      <c r="AQ36" s="436" t="s">
        <v>2133</v>
      </c>
      <c r="AR36" s="367" t="s">
        <v>183</v>
      </c>
      <c r="AS36" s="372"/>
      <c r="AT36" s="371"/>
      <c r="BE36" s="2"/>
    </row>
    <row r="37" spans="1:57" ht="72">
      <c r="A37" s="4" t="s">
        <v>2057</v>
      </c>
      <c r="B37" s="320" t="s">
        <v>2025</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2193</v>
      </c>
      <c r="AQ37" s="436" t="s">
        <v>2133</v>
      </c>
      <c r="AR37" s="367" t="s">
        <v>2136</v>
      </c>
      <c r="AS37" s="375"/>
      <c r="AT37" s="375"/>
      <c r="BE37" s="2"/>
    </row>
    <row r="38" spans="1:57" ht="36">
      <c r="A38" s="4" t="s">
        <v>2058</v>
      </c>
      <c r="B38" s="320" t="s">
        <v>2029</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40" t="s">
        <v>2136</v>
      </c>
      <c r="AS38" s="441"/>
      <c r="AT38" s="442"/>
      <c r="BE38" s="2"/>
    </row>
    <row r="39" spans="1:57" ht="36.75" thickBot="1">
      <c r="A39" s="4" t="s">
        <v>2059</v>
      </c>
      <c r="B39" s="320" t="s">
        <v>2031</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40" t="s">
        <v>2136</v>
      </c>
      <c r="AS39" s="441"/>
      <c r="AT39" s="442"/>
      <c r="BE39" s="2"/>
    </row>
    <row r="40" spans="1:57" ht="36">
      <c r="A40" s="321" t="s">
        <v>2078</v>
      </c>
      <c r="B40" s="320" t="s">
        <v>2061</v>
      </c>
      <c r="C40" s="422"/>
      <c r="D40" s="423"/>
      <c r="E40" s="423"/>
      <c r="F40" s="423"/>
      <c r="G40" s="424"/>
      <c r="H40" s="424"/>
      <c r="I40" s="424"/>
      <c r="J40" s="424"/>
      <c r="K40" s="424"/>
      <c r="L40" s="424"/>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2064</v>
      </c>
      <c r="AN40" s="378" t="s">
        <v>2130</v>
      </c>
      <c r="AO40" s="373" t="s">
        <v>2134</v>
      </c>
      <c r="AP40" s="374" t="s">
        <v>2135</v>
      </c>
      <c r="AQ40" s="369" t="s">
        <v>224</v>
      </c>
      <c r="AR40" s="440" t="s">
        <v>2136</v>
      </c>
      <c r="AS40" s="441"/>
      <c r="AT40" s="442"/>
      <c r="BE40" s="2"/>
    </row>
    <row r="41" spans="1:57" ht="36.75" thickBot="1">
      <c r="A41" s="322" t="s">
        <v>2080</v>
      </c>
      <c r="B41" s="319" t="s">
        <v>2063</v>
      </c>
      <c r="C41" s="422"/>
      <c r="D41" s="423"/>
      <c r="E41" s="423"/>
      <c r="F41" s="423"/>
      <c r="G41" s="424"/>
      <c r="H41" s="424"/>
      <c r="I41" s="424"/>
      <c r="J41" s="424"/>
      <c r="K41" s="424"/>
      <c r="L41" s="424"/>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2066</v>
      </c>
      <c r="AN41" s="443" t="s">
        <v>2131</v>
      </c>
      <c r="AO41" s="5" t="s">
        <v>2134</v>
      </c>
      <c r="AP41" s="5" t="s">
        <v>2135</v>
      </c>
      <c r="AQ41" s="5" t="s">
        <v>224</v>
      </c>
      <c r="AR41" s="442" t="s">
        <v>2136</v>
      </c>
      <c r="AS41" s="441"/>
      <c r="AT41" s="442"/>
      <c r="BE41" s="2"/>
    </row>
    <row r="42" spans="1:57" ht="24">
      <c r="A42" s="323" t="s">
        <v>2081</v>
      </c>
      <c r="B42" s="324" t="s">
        <v>2065</v>
      </c>
      <c r="C42" s="422"/>
      <c r="D42" s="423"/>
      <c r="E42" s="423"/>
      <c r="F42" s="423"/>
      <c r="G42" s="425"/>
      <c r="H42" s="425"/>
      <c r="I42" s="425"/>
      <c r="J42" s="425"/>
      <c r="K42" s="425"/>
      <c r="L42" s="425"/>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2082</v>
      </c>
      <c r="B43" s="346" t="s">
        <v>2067</v>
      </c>
      <c r="C43" s="426"/>
      <c r="D43" s="427"/>
      <c r="E43" s="427"/>
      <c r="F43" s="427"/>
      <c r="G43" s="428"/>
      <c r="H43" s="428"/>
      <c r="I43" s="428"/>
      <c r="J43" s="428"/>
      <c r="K43" s="428"/>
      <c r="L43" s="428"/>
      <c r="M43" s="434">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182</v>
      </c>
      <c r="D45" s="305" t="s">
        <v>203</v>
      </c>
      <c r="E45" s="305" t="s">
        <v>204</v>
      </c>
      <c r="F45" s="305" t="s">
        <v>205</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2202</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2140</v>
      </c>
      <c r="B47" s="430"/>
      <c r="C47" s="305"/>
      <c r="D47" s="305"/>
      <c r="E47" s="305"/>
      <c r="F47" s="305"/>
      <c r="G47" s="431"/>
      <c r="H47" s="431"/>
      <c r="I47" s="431"/>
      <c r="J47" s="431"/>
      <c r="K47" s="431"/>
      <c r="L47" s="431"/>
      <c r="M47" s="431"/>
      <c r="N47" s="314"/>
      <c r="O47" s="314"/>
      <c r="P47" s="305"/>
      <c r="V47" s="941" t="s">
        <v>193</v>
      </c>
      <c r="W47" s="944" t="s">
        <v>194</v>
      </c>
      <c r="X47" s="949" t="s">
        <v>2204</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2139</v>
      </c>
      <c r="B48" s="448" t="s">
        <v>194</v>
      </c>
      <c r="C48" s="951" t="s">
        <v>199</v>
      </c>
      <c r="D48" s="951"/>
      <c r="E48" s="951"/>
      <c r="F48" s="951"/>
      <c r="G48" s="951"/>
      <c r="H48" s="951"/>
      <c r="I48" s="951"/>
      <c r="J48" s="431"/>
      <c r="K48" s="431"/>
      <c r="L48" s="431"/>
      <c r="M48" s="431"/>
      <c r="N48" s="314"/>
      <c r="O48" s="314"/>
      <c r="P48" s="305"/>
      <c r="V48" s="942"/>
      <c r="W48" s="945"/>
      <c r="X48" s="947" t="s">
        <v>2203</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1993</v>
      </c>
      <c r="D49" s="19" t="s">
        <v>1991</v>
      </c>
      <c r="E49" s="19" t="s">
        <v>1992</v>
      </c>
      <c r="F49" s="19" t="s">
        <v>1994</v>
      </c>
      <c r="G49" s="309" t="s">
        <v>204</v>
      </c>
      <c r="H49" s="309" t="s">
        <v>205</v>
      </c>
      <c r="I49" s="309" t="s">
        <v>212</v>
      </c>
      <c r="J49" s="431"/>
      <c r="K49" s="431"/>
      <c r="L49" s="431"/>
      <c r="M49" s="431"/>
      <c r="N49" s="314"/>
      <c r="O49" s="314"/>
      <c r="P49" s="305"/>
      <c r="V49" s="943"/>
      <c r="W49" s="946"/>
      <c r="X49" s="347" t="s">
        <v>207</v>
      </c>
      <c r="Y49" s="472" t="s">
        <v>1994</v>
      </c>
      <c r="Z49" s="474"/>
      <c r="AA49" s="475"/>
      <c r="AB49" s="475"/>
      <c r="AC49" s="475"/>
      <c r="AI49" s="429"/>
      <c r="AJ49" s="435"/>
      <c r="AM49" s="432"/>
      <c r="AN49" s="433"/>
      <c r="AO49" s="314"/>
      <c r="AP49" s="314"/>
      <c r="AQ49" s="314"/>
      <c r="AR49" s="429"/>
      <c r="AS49" s="439"/>
      <c r="AT49" s="439"/>
      <c r="BE49" s="2"/>
    </row>
    <row r="50" spans="1:57" ht="14.25" thickBot="1">
      <c r="A50" s="447" t="s">
        <v>1998</v>
      </c>
      <c r="B50" s="448" t="s">
        <v>1999</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1998</v>
      </c>
      <c r="W50" s="319" t="s">
        <v>1999</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2000</v>
      </c>
      <c r="B51" s="448" t="s">
        <v>2001</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2000</v>
      </c>
      <c r="W51" s="320" t="s">
        <v>2001</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2002</v>
      </c>
      <c r="B52" s="448" t="s">
        <v>2003</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2002</v>
      </c>
      <c r="W52" s="320" t="s">
        <v>2003</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2004</v>
      </c>
      <c r="B53" s="448"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2006</v>
      </c>
      <c r="B54" s="450"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2008</v>
      </c>
      <c r="B55" s="450"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73">
        <f t="shared" si="79"/>
        <v>1</v>
      </c>
      <c r="Z55" s="476"/>
      <c r="AA55" s="305"/>
      <c r="AB55" s="305"/>
      <c r="AC55" s="305"/>
      <c r="BE55" s="2"/>
    </row>
    <row r="56" spans="1:57" ht="14.25" thickBot="1">
      <c r="A56" s="450" t="s">
        <v>2010</v>
      </c>
      <c r="B56" s="450"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73" t="e">
        <f t="shared" si="79"/>
        <v>#DIV/0!</v>
      </c>
      <c r="Z56" s="476"/>
      <c r="AA56" s="305"/>
      <c r="AB56" s="305"/>
      <c r="AC56" s="305"/>
      <c r="BE56" s="2"/>
    </row>
    <row r="57" spans="1:57" ht="14.25" thickBot="1">
      <c r="A57" s="450" t="s">
        <v>2068</v>
      </c>
      <c r="B57" s="450"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73" t="e">
        <f t="shared" si="79"/>
        <v>#DIV/0!</v>
      </c>
      <c r="Z57" s="476"/>
      <c r="AA57" s="305"/>
      <c r="AB57" s="305"/>
      <c r="AC57" s="305"/>
      <c r="BE57" s="2"/>
    </row>
    <row r="58" spans="1:57" ht="14.25" thickBot="1">
      <c r="A58" s="450" t="s">
        <v>2014</v>
      </c>
      <c r="B58" s="450"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73">
        <f t="shared" si="79"/>
        <v>1</v>
      </c>
      <c r="Z58" s="476"/>
      <c r="AA58" s="305"/>
      <c r="AB58" s="305"/>
      <c r="AC58" s="305"/>
      <c r="BE58" s="2"/>
    </row>
    <row r="59" spans="1:57" ht="14.25" thickBot="1">
      <c r="A59" s="450" t="s">
        <v>2016</v>
      </c>
      <c r="B59" s="450"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73">
        <f t="shared" si="79"/>
        <v>1</v>
      </c>
      <c r="Z59" s="476"/>
      <c r="AA59" s="305"/>
      <c r="AB59" s="305"/>
      <c r="AC59" s="305"/>
      <c r="BE59" s="2"/>
    </row>
    <row r="60" spans="1:57" ht="14.25" thickBot="1">
      <c r="A60" s="441" t="s">
        <v>2018</v>
      </c>
      <c r="B60" s="441" t="s">
        <v>2019</v>
      </c>
      <c r="C60" s="441">
        <v>0.16400000000000001</v>
      </c>
      <c r="D60" s="441">
        <v>0.17100000000000001</v>
      </c>
      <c r="E60" s="441">
        <v>0.16</v>
      </c>
      <c r="F60" s="441">
        <v>0.16700000000000001</v>
      </c>
      <c r="G60" s="441">
        <v>0.124</v>
      </c>
      <c r="H60" s="441">
        <v>0.106</v>
      </c>
      <c r="I60" s="441"/>
      <c r="V60" s="4" t="s">
        <v>2018</v>
      </c>
      <c r="W60" s="320" t="s">
        <v>2019</v>
      </c>
      <c r="X60" s="306">
        <f t="shared" si="78"/>
        <v>0.97660818713450293</v>
      </c>
      <c r="Y60" s="473">
        <f t="shared" si="79"/>
        <v>1</v>
      </c>
      <c r="Z60" s="476"/>
      <c r="AA60" s="305"/>
      <c r="AB60" s="305"/>
      <c r="AC60" s="305"/>
    </row>
    <row r="61" spans="1:57" ht="14.25" thickBot="1">
      <c r="A61" s="441" t="s">
        <v>2069</v>
      </c>
      <c r="B61" s="441" t="s">
        <v>2021</v>
      </c>
      <c r="C61" s="441">
        <v>0.16400000000000001</v>
      </c>
      <c r="D61" s="441">
        <v>0.17100000000000001</v>
      </c>
      <c r="E61" s="441">
        <v>0.16</v>
      </c>
      <c r="F61" s="441">
        <v>0.16700000000000001</v>
      </c>
      <c r="G61" s="441">
        <v>0.124</v>
      </c>
      <c r="H61" s="441">
        <v>0.126</v>
      </c>
      <c r="I61" s="441"/>
      <c r="V61" s="4" t="s">
        <v>2069</v>
      </c>
      <c r="W61" s="320" t="s">
        <v>2021</v>
      </c>
      <c r="X61" s="306">
        <f t="shared" si="78"/>
        <v>0.97660818713450293</v>
      </c>
      <c r="Y61" s="473">
        <f t="shared" si="79"/>
        <v>1</v>
      </c>
      <c r="Z61" s="476"/>
      <c r="AA61" s="305"/>
      <c r="AB61" s="305"/>
      <c r="AC61" s="305"/>
    </row>
    <row r="62" spans="1:57" ht="14.25" thickBot="1">
      <c r="A62" s="441" t="s">
        <v>2070</v>
      </c>
      <c r="B62" s="441" t="s">
        <v>2023</v>
      </c>
      <c r="C62" s="441">
        <v>0.115</v>
      </c>
      <c r="D62" s="441">
        <v>0.11899999999999999</v>
      </c>
      <c r="E62" s="441">
        <v>0.113</v>
      </c>
      <c r="F62" s="441">
        <v>0.11700000000000001</v>
      </c>
      <c r="G62" s="441">
        <v>9.8000000000000004E-2</v>
      </c>
      <c r="H62" s="441">
        <v>8.1000000000000003E-2</v>
      </c>
      <c r="I62" s="441"/>
      <c r="V62" s="4" t="s">
        <v>2070</v>
      </c>
      <c r="W62" s="320" t="s">
        <v>2023</v>
      </c>
      <c r="X62" s="306">
        <f t="shared" si="78"/>
        <v>0.98319327731092443</v>
      </c>
      <c r="Y62" s="473">
        <f t="shared" si="79"/>
        <v>1</v>
      </c>
      <c r="Z62" s="476"/>
      <c r="AA62" s="305"/>
      <c r="AB62" s="305"/>
      <c r="AC62" s="305"/>
    </row>
    <row r="63" spans="1:57" ht="14.25" thickBot="1">
      <c r="A63" s="441" t="s">
        <v>2024</v>
      </c>
      <c r="B63" s="441" t="s">
        <v>2025</v>
      </c>
      <c r="C63" s="441">
        <v>0.115</v>
      </c>
      <c r="D63" s="441">
        <v>0.11899999999999999</v>
      </c>
      <c r="E63" s="441">
        <v>0.113</v>
      </c>
      <c r="F63" s="441">
        <v>0.11700000000000001</v>
      </c>
      <c r="G63" s="441">
        <v>9.8000000000000004E-2</v>
      </c>
      <c r="H63" s="441">
        <v>8.1000000000000003E-2</v>
      </c>
      <c r="I63" s="441"/>
      <c r="V63" s="4" t="s">
        <v>2024</v>
      </c>
      <c r="W63" s="320" t="s">
        <v>2025</v>
      </c>
      <c r="X63" s="306">
        <f t="shared" si="78"/>
        <v>0.98319327731092443</v>
      </c>
      <c r="Y63" s="473">
        <f t="shared" si="79"/>
        <v>1</v>
      </c>
      <c r="Z63" s="476"/>
      <c r="AA63" s="305"/>
      <c r="AB63" s="305"/>
      <c r="AC63" s="305"/>
    </row>
    <row r="64" spans="1:57" ht="14.25" thickBot="1">
      <c r="A64" s="441" t="s">
        <v>2071</v>
      </c>
      <c r="B64" s="441" t="s">
        <v>2027</v>
      </c>
      <c r="C64" s="441">
        <v>0.115</v>
      </c>
      <c r="D64" s="441">
        <v>0.11899999999999999</v>
      </c>
      <c r="E64" s="441">
        <v>0.113</v>
      </c>
      <c r="F64" s="441">
        <v>0.11700000000000001</v>
      </c>
      <c r="G64" s="441">
        <v>9.8000000000000004E-2</v>
      </c>
      <c r="H64" s="441">
        <v>8.1000000000000003E-2</v>
      </c>
      <c r="I64" s="441"/>
      <c r="V64" s="4" t="s">
        <v>2071</v>
      </c>
      <c r="W64" s="320" t="s">
        <v>2027</v>
      </c>
      <c r="X64" s="306">
        <f t="shared" si="78"/>
        <v>0.98319327731092443</v>
      </c>
      <c r="Y64" s="473">
        <f t="shared" si="79"/>
        <v>1</v>
      </c>
      <c r="Z64" s="476"/>
      <c r="AA64" s="305"/>
      <c r="AB64" s="305"/>
      <c r="AC64" s="305"/>
    </row>
    <row r="65" spans="1:29" ht="14.25" thickBot="1">
      <c r="A65" s="441" t="s">
        <v>2028</v>
      </c>
      <c r="B65" s="441" t="s">
        <v>2029</v>
      </c>
      <c r="C65" s="441">
        <v>0.108</v>
      </c>
      <c r="D65" s="441">
        <v>0.112</v>
      </c>
      <c r="E65" s="441">
        <v>0.106</v>
      </c>
      <c r="F65" s="441">
        <v>0.11</v>
      </c>
      <c r="G65" s="441">
        <v>9.0999999999999998E-2</v>
      </c>
      <c r="H65" s="441">
        <v>7.4999999999999997E-2</v>
      </c>
      <c r="I65" s="441"/>
      <c r="V65" s="4" t="s">
        <v>2028</v>
      </c>
      <c r="W65" s="320" t="s">
        <v>2029</v>
      </c>
      <c r="X65" s="306">
        <f t="shared" si="78"/>
        <v>0.9821428571428571</v>
      </c>
      <c r="Y65" s="473">
        <f t="shared" si="79"/>
        <v>1</v>
      </c>
      <c r="Z65" s="476"/>
      <c r="AA65" s="305"/>
      <c r="AB65" s="305"/>
      <c r="AC65" s="305"/>
    </row>
    <row r="66" spans="1:29" ht="14.25" thickBot="1">
      <c r="A66" s="441" t="s">
        <v>2030</v>
      </c>
      <c r="B66" s="441" t="s">
        <v>2031</v>
      </c>
      <c r="C66" s="441">
        <v>0.105</v>
      </c>
      <c r="D66" s="441">
        <v>0.109</v>
      </c>
      <c r="E66" s="441">
        <v>0.10299999999999999</v>
      </c>
      <c r="F66" s="441">
        <v>0.107</v>
      </c>
      <c r="G66" s="441">
        <v>8.7999999999999995E-2</v>
      </c>
      <c r="H66" s="441">
        <v>7.3999999999999996E-2</v>
      </c>
      <c r="I66" s="441"/>
      <c r="V66" s="4" t="s">
        <v>2030</v>
      </c>
      <c r="W66" s="320" t="s">
        <v>2031</v>
      </c>
      <c r="X66" s="306">
        <f t="shared" si="78"/>
        <v>0.98165137614678899</v>
      </c>
      <c r="Y66" s="473">
        <f t="shared" si="79"/>
        <v>1</v>
      </c>
      <c r="Z66" s="476"/>
      <c r="AA66" s="305"/>
      <c r="AB66" s="305"/>
      <c r="AC66" s="305"/>
    </row>
    <row r="67" spans="1:29" ht="14.25" thickBot="1">
      <c r="A67" s="441" t="s">
        <v>2072</v>
      </c>
      <c r="B67" s="441" t="s">
        <v>2033</v>
      </c>
      <c r="C67" s="441">
        <v>0.115</v>
      </c>
      <c r="D67" s="441">
        <v>0.11899999999999999</v>
      </c>
      <c r="E67" s="441"/>
      <c r="F67" s="441"/>
      <c r="G67" s="441">
        <v>9.8000000000000004E-2</v>
      </c>
      <c r="H67" s="441">
        <v>8.1000000000000003E-2</v>
      </c>
      <c r="I67" s="441"/>
      <c r="V67" s="4" t="s">
        <v>2072</v>
      </c>
      <c r="W67" s="320" t="s">
        <v>2033</v>
      </c>
      <c r="X67" s="306">
        <f t="shared" si="78"/>
        <v>0</v>
      </c>
      <c r="Y67" s="473" t="e">
        <f t="shared" si="79"/>
        <v>#DIV/0!</v>
      </c>
      <c r="Z67" s="476"/>
      <c r="AA67" s="305"/>
      <c r="AB67" s="305"/>
      <c r="AC67" s="305"/>
    </row>
    <row r="68" spans="1:29" ht="14.25" thickBot="1">
      <c r="A68" s="441" t="s">
        <v>2073</v>
      </c>
      <c r="B68" s="441" t="s">
        <v>2035</v>
      </c>
      <c r="C68" s="441">
        <v>0.115</v>
      </c>
      <c r="D68" s="441">
        <v>0.11899999999999999</v>
      </c>
      <c r="E68" s="441">
        <v>0.113</v>
      </c>
      <c r="F68" s="441">
        <v>0.11700000000000001</v>
      </c>
      <c r="G68" s="441">
        <v>9.8000000000000004E-2</v>
      </c>
      <c r="H68" s="441">
        <v>8.1000000000000003E-2</v>
      </c>
      <c r="I68" s="441"/>
      <c r="V68" s="4" t="s">
        <v>2073</v>
      </c>
      <c r="W68" s="320" t="s">
        <v>2035</v>
      </c>
      <c r="X68" s="306">
        <f t="shared" si="78"/>
        <v>0.98319327731092443</v>
      </c>
      <c r="Y68" s="473">
        <f t="shared" si="79"/>
        <v>1</v>
      </c>
      <c r="Z68" s="476"/>
      <c r="AA68" s="305"/>
      <c r="AB68" s="305"/>
      <c r="AC68" s="305"/>
    </row>
    <row r="69" spans="1:29" ht="14.25" thickBot="1">
      <c r="A69" s="441" t="s">
        <v>2074</v>
      </c>
      <c r="B69" s="441" t="s">
        <v>2037</v>
      </c>
      <c r="C69" s="441">
        <v>0.16300000000000001</v>
      </c>
      <c r="D69" s="441">
        <v>0.16900000000000001</v>
      </c>
      <c r="E69" s="441">
        <v>0.16</v>
      </c>
      <c r="F69" s="441">
        <v>0.16600000000000001</v>
      </c>
      <c r="G69" s="441">
        <v>0.14399999999999999</v>
      </c>
      <c r="H69" s="441">
        <v>0.121</v>
      </c>
      <c r="I69" s="441"/>
      <c r="V69" s="4" t="s">
        <v>2074</v>
      </c>
      <c r="W69" s="320" t="s">
        <v>2037</v>
      </c>
      <c r="X69" s="306">
        <f t="shared" si="78"/>
        <v>0.98224852071005919</v>
      </c>
      <c r="Y69" s="473">
        <f t="shared" si="79"/>
        <v>1</v>
      </c>
      <c r="Z69" s="476"/>
      <c r="AA69" s="305"/>
      <c r="AB69" s="305"/>
      <c r="AC69" s="305"/>
    </row>
    <row r="70" spans="1:29" ht="14.25" thickBot="1">
      <c r="A70" s="441" t="s">
        <v>2075</v>
      </c>
      <c r="B70" s="441" t="s">
        <v>2037</v>
      </c>
      <c r="C70" s="441">
        <v>0.16300000000000001</v>
      </c>
      <c r="D70" s="441">
        <v>0.16900000000000001</v>
      </c>
      <c r="E70" s="441">
        <v>0.16</v>
      </c>
      <c r="F70" s="441">
        <v>0.16600000000000001</v>
      </c>
      <c r="G70" s="441">
        <v>0.14399999999999999</v>
      </c>
      <c r="H70" s="441">
        <v>0.121</v>
      </c>
      <c r="I70" s="441"/>
      <c r="V70" s="4" t="s">
        <v>2075</v>
      </c>
      <c r="W70" s="320" t="s">
        <v>2037</v>
      </c>
      <c r="X70" s="306">
        <f t="shared" si="78"/>
        <v>0.98224852071005919</v>
      </c>
      <c r="Y70" s="473">
        <f t="shared" si="79"/>
        <v>1</v>
      </c>
      <c r="Z70" s="476"/>
      <c r="AA70" s="305"/>
      <c r="AB70" s="305"/>
      <c r="AC70" s="305"/>
    </row>
    <row r="71" spans="1:29" ht="14.25" thickBot="1">
      <c r="A71" s="441" t="s">
        <v>2076</v>
      </c>
      <c r="B71" s="441" t="s">
        <v>2037</v>
      </c>
      <c r="C71" s="441">
        <v>0.22700000000000001</v>
      </c>
      <c r="D71" s="441">
        <v>0.23300000000000001</v>
      </c>
      <c r="E71" s="441">
        <v>0.224</v>
      </c>
      <c r="F71" s="441">
        <v>0.23</v>
      </c>
      <c r="G71" s="441">
        <v>0.20799999999999999</v>
      </c>
      <c r="H71" s="441">
        <v>0.16800000000000001</v>
      </c>
      <c r="I71" s="441"/>
      <c r="V71" s="4" t="s">
        <v>2076</v>
      </c>
      <c r="W71" s="320" t="s">
        <v>2037</v>
      </c>
      <c r="X71" s="306">
        <f t="shared" si="78"/>
        <v>0.98712446351931327</v>
      </c>
      <c r="Y71" s="473">
        <f t="shared" si="79"/>
        <v>1</v>
      </c>
      <c r="Z71" s="476"/>
      <c r="AA71" s="305"/>
      <c r="AB71" s="305"/>
      <c r="AC71" s="305"/>
    </row>
    <row r="72" spans="1:29" ht="14.25" thickBot="1">
      <c r="A72" s="441" t="s">
        <v>2040</v>
      </c>
      <c r="B72" s="441" t="s">
        <v>2041</v>
      </c>
      <c r="C72" s="441">
        <v>0.152</v>
      </c>
      <c r="D72" s="441">
        <v>0.158</v>
      </c>
      <c r="E72" s="441">
        <v>0.14899999999999999</v>
      </c>
      <c r="F72" s="441">
        <v>0.155</v>
      </c>
      <c r="G72" s="441">
        <v>0.13900000000000001</v>
      </c>
      <c r="H72" s="441">
        <v>0.11700000000000001</v>
      </c>
      <c r="I72" s="441"/>
      <c r="V72" s="4" t="s">
        <v>2040</v>
      </c>
      <c r="W72" s="320" t="s">
        <v>2041</v>
      </c>
      <c r="X72" s="306">
        <f t="shared" si="78"/>
        <v>0.98101265822784811</v>
      </c>
      <c r="Y72" s="473">
        <f t="shared" si="79"/>
        <v>1</v>
      </c>
      <c r="Z72" s="476"/>
      <c r="AA72" s="305"/>
      <c r="AB72" s="305"/>
      <c r="AC72" s="305"/>
    </row>
    <row r="73" spans="1:29" ht="14.25" thickBot="1">
      <c r="A73" s="441" t="s">
        <v>2042</v>
      </c>
      <c r="B73" s="441" t="s">
        <v>2043</v>
      </c>
      <c r="C73" s="441">
        <v>0.19700000000000001</v>
      </c>
      <c r="D73" s="441">
        <v>0.20300000000000001</v>
      </c>
      <c r="E73" s="441">
        <v>0.19400000000000001</v>
      </c>
      <c r="F73" s="441">
        <v>0.2</v>
      </c>
      <c r="G73" s="441">
        <v>0.184</v>
      </c>
      <c r="H73" s="441">
        <v>0.15</v>
      </c>
      <c r="I73" s="441"/>
      <c r="V73" s="4" t="s">
        <v>2042</v>
      </c>
      <c r="W73" s="320" t="s">
        <v>2043</v>
      </c>
      <c r="X73" s="306">
        <f t="shared" si="78"/>
        <v>0.98522167487684731</v>
      </c>
      <c r="Y73" s="473">
        <f t="shared" si="79"/>
        <v>1</v>
      </c>
      <c r="Z73" s="476"/>
      <c r="AA73" s="305"/>
      <c r="AB73" s="305"/>
      <c r="AC73" s="305"/>
    </row>
    <row r="74" spans="1:29" ht="14.25" thickBot="1">
      <c r="A74" s="441" t="s">
        <v>2044</v>
      </c>
      <c r="B74" s="441" t="s">
        <v>2045</v>
      </c>
      <c r="C74" s="441">
        <v>0.155</v>
      </c>
      <c r="D74" s="441">
        <v>0.161</v>
      </c>
      <c r="E74" s="441">
        <v>0.152</v>
      </c>
      <c r="F74" s="441">
        <v>0.158</v>
      </c>
      <c r="G74" s="441">
        <v>0.14199999999999999</v>
      </c>
      <c r="H74" s="441">
        <v>0.11899999999999999</v>
      </c>
      <c r="I74" s="441"/>
      <c r="V74" s="4" t="s">
        <v>2044</v>
      </c>
      <c r="W74" s="320" t="s">
        <v>2045</v>
      </c>
      <c r="X74" s="306">
        <f t="shared" si="78"/>
        <v>0.98136645962732916</v>
      </c>
      <c r="Y74" s="473">
        <f t="shared" si="79"/>
        <v>1</v>
      </c>
      <c r="Z74" s="476"/>
      <c r="AA74" s="305"/>
      <c r="AB74" s="305"/>
      <c r="AC74" s="305"/>
    </row>
    <row r="75" spans="1:29" ht="14.25" thickBot="1">
      <c r="A75" s="441" t="s">
        <v>2046</v>
      </c>
      <c r="B75" s="441" t="s">
        <v>2047</v>
      </c>
      <c r="C75" s="441">
        <v>0.15</v>
      </c>
      <c r="D75" s="441">
        <v>0.156</v>
      </c>
      <c r="E75" s="441"/>
      <c r="F75" s="441"/>
      <c r="G75" s="441">
        <v>0.13900000000000001</v>
      </c>
      <c r="H75" s="441">
        <v>0.11700000000000001</v>
      </c>
      <c r="I75" s="441"/>
      <c r="V75" s="4" t="s">
        <v>2046</v>
      </c>
      <c r="W75" s="320" t="s">
        <v>2047</v>
      </c>
      <c r="X75" s="306">
        <f t="shared" si="78"/>
        <v>0</v>
      </c>
      <c r="Y75" s="473" t="e">
        <f t="shared" si="79"/>
        <v>#DIV/0!</v>
      </c>
      <c r="Z75" s="476"/>
      <c r="AA75" s="305"/>
      <c r="AB75" s="305"/>
      <c r="AC75" s="305"/>
    </row>
    <row r="76" spans="1:29" ht="14.25" thickBot="1">
      <c r="A76" s="441" t="s">
        <v>2048</v>
      </c>
      <c r="B76" s="441" t="s">
        <v>2049</v>
      </c>
      <c r="C76" s="441">
        <v>0.15</v>
      </c>
      <c r="D76" s="441">
        <v>0.156</v>
      </c>
      <c r="E76" s="441"/>
      <c r="F76" s="441"/>
      <c r="G76" s="441">
        <v>0.13900000000000001</v>
      </c>
      <c r="H76" s="441">
        <v>0.11700000000000001</v>
      </c>
      <c r="I76" s="441"/>
      <c r="V76" s="4" t="s">
        <v>2048</v>
      </c>
      <c r="W76" s="320" t="s">
        <v>2049</v>
      </c>
      <c r="X76" s="306">
        <f t="shared" si="78"/>
        <v>0</v>
      </c>
      <c r="Y76" s="473" t="e">
        <f t="shared" si="79"/>
        <v>#DIV/0!</v>
      </c>
      <c r="Z76" s="476"/>
      <c r="AA76" s="305"/>
      <c r="AB76" s="305"/>
      <c r="AC76" s="305"/>
    </row>
    <row r="77" spans="1:29" ht="14.25" thickBot="1">
      <c r="A77" s="441" t="s">
        <v>2050</v>
      </c>
      <c r="B77" s="441" t="s">
        <v>2051</v>
      </c>
      <c r="C77" s="441">
        <v>0.30499999999999999</v>
      </c>
      <c r="D77" s="441">
        <v>0.32</v>
      </c>
      <c r="E77" s="441">
        <v>0.30099999999999999</v>
      </c>
      <c r="F77" s="441">
        <v>0.316</v>
      </c>
      <c r="G77" s="441">
        <v>0.26200000000000001</v>
      </c>
      <c r="H77" s="441">
        <v>0.23499999999999999</v>
      </c>
      <c r="I77" s="441"/>
      <c r="V77" s="4" t="s">
        <v>2050</v>
      </c>
      <c r="W77" s="320" t="s">
        <v>2051</v>
      </c>
      <c r="X77" s="306">
        <f t="shared" si="78"/>
        <v>0.98750000000000004</v>
      </c>
      <c r="Y77" s="473">
        <f t="shared" si="79"/>
        <v>1</v>
      </c>
      <c r="Z77" s="476"/>
      <c r="AA77" s="305"/>
      <c r="AB77" s="305"/>
      <c r="AC77" s="305"/>
    </row>
    <row r="78" spans="1:29" ht="14.25" thickBot="1">
      <c r="A78" s="441" t="s">
        <v>2052</v>
      </c>
      <c r="B78" s="441" t="s">
        <v>2053</v>
      </c>
      <c r="C78" s="441">
        <v>0.28499999999999998</v>
      </c>
      <c r="D78" s="441">
        <v>0.3</v>
      </c>
      <c r="E78" s="441">
        <v>0.28100000000000003</v>
      </c>
      <c r="F78" s="441">
        <v>0.29599999999999999</v>
      </c>
      <c r="G78" s="441">
        <v>0.24199999999999999</v>
      </c>
      <c r="H78" s="441">
        <v>0.221</v>
      </c>
      <c r="I78" s="441"/>
      <c r="V78" s="4" t="s">
        <v>2052</v>
      </c>
      <c r="W78" s="320" t="s">
        <v>2053</v>
      </c>
      <c r="X78" s="306">
        <f t="shared" si="78"/>
        <v>0.98666666666666669</v>
      </c>
      <c r="Y78" s="473">
        <f t="shared" si="79"/>
        <v>1</v>
      </c>
      <c r="Z78" s="476"/>
      <c r="AA78" s="305"/>
      <c r="AB78" s="305"/>
      <c r="AC78" s="305"/>
    </row>
    <row r="79" spans="1:29" ht="14.25" thickBot="1">
      <c r="A79" s="441" t="s">
        <v>2077</v>
      </c>
      <c r="B79" s="441" t="s">
        <v>2009</v>
      </c>
      <c r="C79" s="441">
        <v>0.113</v>
      </c>
      <c r="D79" s="441">
        <v>0.11700000000000001</v>
      </c>
      <c r="E79" s="441"/>
      <c r="F79" s="441"/>
      <c r="G79" s="441">
        <v>9.6000000000000002E-2</v>
      </c>
      <c r="H79" s="441">
        <v>7.9000000000000001E-2</v>
      </c>
      <c r="I79" s="441"/>
      <c r="V79" s="4" t="s">
        <v>2077</v>
      </c>
      <c r="W79" s="320" t="s">
        <v>2009</v>
      </c>
      <c r="X79" s="306">
        <f t="shared" si="78"/>
        <v>0</v>
      </c>
      <c r="Y79" s="473" t="e">
        <f t="shared" si="79"/>
        <v>#DIV/0!</v>
      </c>
      <c r="Z79" s="476"/>
      <c r="AA79" s="305"/>
      <c r="AB79" s="305"/>
      <c r="AC79" s="305"/>
    </row>
    <row r="80" spans="1:29" ht="14.25" thickBot="1">
      <c r="A80" s="441" t="s">
        <v>2055</v>
      </c>
      <c r="B80" s="441" t="s">
        <v>2017</v>
      </c>
      <c r="C80" s="441">
        <v>0.151</v>
      </c>
      <c r="D80" s="441">
        <v>0.158</v>
      </c>
      <c r="E80" s="441"/>
      <c r="F80" s="441"/>
      <c r="G80" s="441">
        <v>0.125</v>
      </c>
      <c r="H80" s="441">
        <v>0.107</v>
      </c>
      <c r="I80" s="441"/>
      <c r="V80" s="4" t="s">
        <v>2055</v>
      </c>
      <c r="W80" s="320" t="s">
        <v>2017</v>
      </c>
      <c r="X80" s="306">
        <f t="shared" si="78"/>
        <v>0</v>
      </c>
      <c r="Y80" s="473" t="e">
        <f t="shared" si="79"/>
        <v>#DIV/0!</v>
      </c>
      <c r="Z80" s="476"/>
      <c r="AA80" s="305"/>
      <c r="AB80" s="305"/>
      <c r="AC80" s="305"/>
    </row>
    <row r="81" spans="1:29" ht="14.25" thickBot="1">
      <c r="A81" s="441" t="s">
        <v>2056</v>
      </c>
      <c r="B81" s="441" t="s">
        <v>2019</v>
      </c>
      <c r="C81" s="441">
        <v>0.151</v>
      </c>
      <c r="D81" s="441">
        <v>0.158</v>
      </c>
      <c r="E81" s="441"/>
      <c r="F81" s="441"/>
      <c r="G81" s="441">
        <v>0.125</v>
      </c>
      <c r="H81" s="441">
        <v>0.107</v>
      </c>
      <c r="I81" s="441"/>
      <c r="V81" s="4" t="s">
        <v>2056</v>
      </c>
      <c r="W81" s="320" t="s">
        <v>2019</v>
      </c>
      <c r="X81" s="306">
        <f t="shared" si="78"/>
        <v>0</v>
      </c>
      <c r="Y81" s="473" t="e">
        <f t="shared" si="79"/>
        <v>#DIV/0!</v>
      </c>
      <c r="Z81" s="476"/>
      <c r="AA81" s="305"/>
      <c r="AB81" s="305"/>
      <c r="AC81" s="305"/>
    </row>
    <row r="82" spans="1:29" ht="14.25" thickBot="1">
      <c r="A82" s="441" t="s">
        <v>2057</v>
      </c>
      <c r="B82" s="441" t="s">
        <v>2025</v>
      </c>
      <c r="C82" s="441">
        <v>0.11899999999999999</v>
      </c>
      <c r="D82" s="441">
        <v>0.123</v>
      </c>
      <c r="E82" s="441"/>
      <c r="F82" s="441"/>
      <c r="G82" s="441">
        <v>0.10100000000000001</v>
      </c>
      <c r="H82" s="441">
        <v>8.3000000000000004E-2</v>
      </c>
      <c r="I82" s="441"/>
      <c r="V82" s="4" t="s">
        <v>2057</v>
      </c>
      <c r="W82" s="320" t="s">
        <v>2025</v>
      </c>
      <c r="X82" s="306">
        <f t="shared" si="78"/>
        <v>0</v>
      </c>
      <c r="Y82" s="473" t="e">
        <f t="shared" si="79"/>
        <v>#DIV/0!</v>
      </c>
      <c r="Z82" s="476"/>
      <c r="AA82" s="305"/>
      <c r="AB82" s="305"/>
      <c r="AC82" s="305"/>
    </row>
    <row r="83" spans="1:29" ht="14.25" thickBot="1">
      <c r="A83" s="441" t="s">
        <v>2058</v>
      </c>
      <c r="B83" s="441" t="s">
        <v>2029</v>
      </c>
      <c r="C83" s="441">
        <v>0.11700000000000001</v>
      </c>
      <c r="D83" s="441">
        <v>0.121</v>
      </c>
      <c r="E83" s="441"/>
      <c r="F83" s="441"/>
      <c r="G83" s="441">
        <v>9.9000000000000005E-2</v>
      </c>
      <c r="H83" s="441">
        <v>8.1000000000000003E-2</v>
      </c>
      <c r="I83" s="441"/>
      <c r="V83" s="4" t="s">
        <v>2058</v>
      </c>
      <c r="W83" s="320" t="s">
        <v>2029</v>
      </c>
      <c r="X83" s="306">
        <f t="shared" si="78"/>
        <v>0</v>
      </c>
      <c r="Y83" s="473" t="e">
        <f t="shared" si="79"/>
        <v>#DIV/0!</v>
      </c>
      <c r="Z83" s="476"/>
      <c r="AA83" s="305"/>
      <c r="AB83" s="305"/>
      <c r="AC83" s="305"/>
    </row>
    <row r="84" spans="1:29" ht="14.25" thickBot="1">
      <c r="A84" s="441" t="s">
        <v>2059</v>
      </c>
      <c r="B84" s="441" t="s">
        <v>2031</v>
      </c>
      <c r="C84" s="441">
        <v>0.11600000000000001</v>
      </c>
      <c r="D84" s="441">
        <v>0.12</v>
      </c>
      <c r="E84" s="441"/>
      <c r="F84" s="441"/>
      <c r="G84" s="441">
        <v>9.8000000000000004E-2</v>
      </c>
      <c r="H84" s="441">
        <v>8.1000000000000003E-2</v>
      </c>
      <c r="I84" s="441"/>
      <c r="V84" s="321" t="s">
        <v>2059</v>
      </c>
      <c r="W84" s="320" t="s">
        <v>2031</v>
      </c>
      <c r="X84" s="306">
        <f t="shared" si="78"/>
        <v>0</v>
      </c>
      <c r="Y84" s="473" t="e">
        <f t="shared" si="79"/>
        <v>#DIV/0!</v>
      </c>
      <c r="Z84" s="476"/>
      <c r="AA84" s="305"/>
      <c r="AB84" s="305"/>
      <c r="AC84" s="305"/>
    </row>
    <row r="85" spans="1:29" ht="14.25" thickBot="1">
      <c r="A85" s="441" t="s">
        <v>2078</v>
      </c>
      <c r="B85" s="441" t="s">
        <v>2061</v>
      </c>
      <c r="C85" s="441"/>
      <c r="D85" s="441"/>
      <c r="E85" s="441"/>
      <c r="F85" s="441"/>
      <c r="G85" s="441"/>
      <c r="H85" s="441"/>
      <c r="I85" s="441">
        <v>5.0999999999999997E-2</v>
      </c>
      <c r="V85" s="322" t="s">
        <v>2078</v>
      </c>
      <c r="W85" s="319" t="s">
        <v>2061</v>
      </c>
      <c r="X85" s="306" t="e">
        <f t="shared" si="78"/>
        <v>#DIV/0!</v>
      </c>
      <c r="Y85" s="473" t="e">
        <f t="shared" si="79"/>
        <v>#DIV/0!</v>
      </c>
      <c r="Z85" s="476"/>
      <c r="AA85" s="305"/>
      <c r="AB85" s="305"/>
      <c r="AC85" s="305"/>
    </row>
    <row r="86" spans="1:29" ht="14.25" thickBot="1">
      <c r="A86" s="441" t="s">
        <v>2080</v>
      </c>
      <c r="B86" s="441" t="s">
        <v>2063</v>
      </c>
      <c r="C86" s="441"/>
      <c r="D86" s="441"/>
      <c r="E86" s="441"/>
      <c r="F86" s="441"/>
      <c r="G86" s="441"/>
      <c r="H86" s="441"/>
      <c r="I86" s="441">
        <v>5.0999999999999997E-2</v>
      </c>
      <c r="V86" s="323" t="s">
        <v>2080</v>
      </c>
      <c r="W86" s="324" t="s">
        <v>2063</v>
      </c>
      <c r="X86" s="306" t="e">
        <f t="shared" si="78"/>
        <v>#DIV/0!</v>
      </c>
      <c r="Y86" s="473" t="e">
        <f t="shared" si="79"/>
        <v>#DIV/0!</v>
      </c>
      <c r="Z86" s="476"/>
      <c r="AA86" s="305"/>
      <c r="AB86" s="305"/>
      <c r="AC86" s="305"/>
    </row>
    <row r="87" spans="1:29" ht="14.25" thickBot="1">
      <c r="A87" s="441" t="s">
        <v>2081</v>
      </c>
      <c r="B87" s="441" t="s">
        <v>2065</v>
      </c>
      <c r="C87" s="441"/>
      <c r="D87" s="441"/>
      <c r="E87" s="441"/>
      <c r="F87" s="441"/>
      <c r="G87" s="441"/>
      <c r="H87" s="441"/>
      <c r="I87" s="441">
        <v>5.0999999999999997E-2</v>
      </c>
      <c r="V87" s="325" t="s">
        <v>2081</v>
      </c>
      <c r="W87" s="326" t="s">
        <v>2065</v>
      </c>
      <c r="X87" s="306" t="e">
        <f t="shared" si="78"/>
        <v>#DIV/0!</v>
      </c>
      <c r="Y87" s="473" t="e">
        <f t="shared" si="79"/>
        <v>#DIV/0!</v>
      </c>
      <c r="Z87" s="476"/>
      <c r="AA87" s="305"/>
      <c r="AB87" s="305"/>
      <c r="AC87" s="305"/>
    </row>
    <row r="88" spans="1:29" ht="14.25" thickBot="1">
      <c r="A88" s="441" t="s">
        <v>2082</v>
      </c>
      <c r="B88" s="441" t="s">
        <v>2067</v>
      </c>
      <c r="C88" s="441"/>
      <c r="D88" s="441"/>
      <c r="E88" s="441"/>
      <c r="F88" s="441"/>
      <c r="G88" s="441"/>
      <c r="H88" s="441"/>
      <c r="I88" s="441">
        <v>5.0999999999999997E-2</v>
      </c>
      <c r="V88" s="345" t="s">
        <v>2082</v>
      </c>
      <c r="W88" s="346" t="s">
        <v>2067</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