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o_echigo\Desktop\処遇改善加算（様式等）HPへ\"/>
    </mc:Choice>
  </mc:AlternateContent>
  <bookViews>
    <workbookView xWindow="0" yWindow="0" windowWidth="20490" windowHeight="7530" activeTab="3"/>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<sst xmlns="http://schemas.openxmlformats.org/spreadsheetml/2006/main" count="4608" uniqueCount="2196">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</sst>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Normal="100" zoomScaleSheetLayoutView="10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70" t="s">
        <v>2117</v>
      </c>
      <c r="D51" s="528"/>
      <c r="E51" s="528"/>
      <c r="F51" s="528"/>
      <c r="G51" s="528"/>
      <c r="H51" s="528"/>
      <c r="I51" s="528"/>
      <c r="J51" s="528"/>
      <c r="K51" s="528"/>
      <c r="L51" s="528"/>
      <c r="M51" s="528" t="s">
        <v>37</v>
      </c>
      <c r="N51" s="528"/>
      <c r="O51" s="528"/>
      <c r="P51" s="528"/>
      <c r="Q51" s="528"/>
      <c r="R51" s="582" t="s">
        <v>43</v>
      </c>
      <c r="S51" s="583"/>
      <c r="T51" s="583"/>
      <c r="U51" s="583"/>
      <c r="V51" s="583"/>
      <c r="W51" s="584"/>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8" t="s">
        <v>44</v>
      </c>
      <c r="S52" s="529"/>
      <c r="T52" s="529"/>
      <c r="U52" s="529"/>
      <c r="V52" s="529"/>
      <c r="W52" s="352" t="s">
        <v>45</v>
      </c>
      <c r="X52" s="529"/>
      <c r="Y52" s="531"/>
      <c r="Z52" s="349"/>
      <c r="AA52" s="349"/>
    </row>
    <row r="53" spans="1:27" ht="33.950000000000003" customHeight="1">
      <c r="A53" s="337"/>
      <c r="B53" s="353">
        <v>1</v>
      </c>
      <c r="C53" s="585"/>
      <c r="D53" s="586"/>
      <c r="E53" s="586"/>
      <c r="F53" s="586"/>
      <c r="G53" s="586"/>
      <c r="H53" s="586"/>
      <c r="I53" s="586"/>
      <c r="J53" s="586"/>
      <c r="K53" s="586"/>
      <c r="L53" s="587"/>
      <c r="M53" s="579"/>
      <c r="N53" s="580"/>
      <c r="O53" s="580"/>
      <c r="P53" s="580"/>
      <c r="Q53" s="581"/>
      <c r="R53" s="572"/>
      <c r="S53" s="573"/>
      <c r="T53" s="573"/>
      <c r="U53" s="573"/>
      <c r="V53" s="574"/>
      <c r="W53" s="75"/>
      <c r="X53" s="76"/>
      <c r="Y53" s="5"/>
      <c r="Z53" s="354"/>
      <c r="AA53" s="355"/>
    </row>
    <row r="54" spans="1:27" ht="33.950000000000003" customHeight="1">
      <c r="A54" s="337"/>
      <c r="B54" s="356">
        <f>B53+1</f>
        <v>2</v>
      </c>
      <c r="C54" s="564"/>
      <c r="D54" s="565"/>
      <c r="E54" s="565"/>
      <c r="F54" s="565"/>
      <c r="G54" s="565"/>
      <c r="H54" s="565"/>
      <c r="I54" s="565"/>
      <c r="J54" s="565"/>
      <c r="K54" s="565"/>
      <c r="L54" s="566"/>
      <c r="M54" s="575"/>
      <c r="N54" s="576"/>
      <c r="O54" s="576"/>
      <c r="P54" s="576"/>
      <c r="Q54" s="577"/>
      <c r="R54" s="572"/>
      <c r="S54" s="573"/>
      <c r="T54" s="573"/>
      <c r="U54" s="573"/>
      <c r="V54" s="574"/>
      <c r="W54" s="70"/>
      <c r="X54" s="4"/>
      <c r="Y54" s="5"/>
      <c r="Z54" s="354"/>
      <c r="AA54" s="355"/>
    </row>
    <row r="55" spans="1:27" ht="33.950000000000003" customHeight="1">
      <c r="A55" s="337"/>
      <c r="B55" s="356">
        <f t="shared" ref="B55:B118" si="0">B54+1</f>
        <v>3</v>
      </c>
      <c r="C55" s="564"/>
      <c r="D55" s="565"/>
      <c r="E55" s="565"/>
      <c r="F55" s="565"/>
      <c r="G55" s="565"/>
      <c r="H55" s="565"/>
      <c r="I55" s="565"/>
      <c r="J55" s="565"/>
      <c r="K55" s="565"/>
      <c r="L55" s="566"/>
      <c r="M55" s="572"/>
      <c r="N55" s="573"/>
      <c r="O55" s="573"/>
      <c r="P55" s="573"/>
      <c r="Q55" s="574"/>
      <c r="R55" s="572"/>
      <c r="S55" s="573"/>
      <c r="T55" s="573"/>
      <c r="U55" s="573"/>
      <c r="V55" s="574"/>
      <c r="W55" s="70"/>
      <c r="X55" s="4"/>
      <c r="Y55" s="5"/>
      <c r="Z55" s="354"/>
      <c r="AA55" s="355"/>
    </row>
    <row r="56" spans="1:27" ht="33.950000000000003" customHeight="1">
      <c r="A56" s="337"/>
      <c r="B56" s="356">
        <f t="shared" si="0"/>
        <v>4</v>
      </c>
      <c r="C56" s="564"/>
      <c r="D56" s="565"/>
      <c r="E56" s="565"/>
      <c r="F56" s="565"/>
      <c r="G56" s="565"/>
      <c r="H56" s="565"/>
      <c r="I56" s="565"/>
      <c r="J56" s="565"/>
      <c r="K56" s="565"/>
      <c r="L56" s="566"/>
      <c r="M56" s="572"/>
      <c r="N56" s="573"/>
      <c r="O56" s="573"/>
      <c r="P56" s="573"/>
      <c r="Q56" s="574"/>
      <c r="R56" s="572"/>
      <c r="S56" s="573"/>
      <c r="T56" s="573"/>
      <c r="U56" s="573"/>
      <c r="V56" s="574"/>
      <c r="W56" s="70"/>
      <c r="X56" s="4"/>
      <c r="Y56" s="5"/>
      <c r="Z56" s="354"/>
      <c r="AA56" s="355"/>
    </row>
    <row r="57" spans="1:27" ht="33.950000000000003" customHeight="1">
      <c r="A57" s="337"/>
      <c r="B57" s="356">
        <f t="shared" si="0"/>
        <v>5</v>
      </c>
      <c r="C57" s="564"/>
      <c r="D57" s="565"/>
      <c r="E57" s="565"/>
      <c r="F57" s="565"/>
      <c r="G57" s="565"/>
      <c r="H57" s="565"/>
      <c r="I57" s="565"/>
      <c r="J57" s="565"/>
      <c r="K57" s="565"/>
      <c r="L57" s="566"/>
      <c r="M57" s="572"/>
      <c r="N57" s="573"/>
      <c r="O57" s="573"/>
      <c r="P57" s="573"/>
      <c r="Q57" s="574"/>
      <c r="R57" s="572"/>
      <c r="S57" s="573"/>
      <c r="T57" s="573"/>
      <c r="U57" s="573"/>
      <c r="V57" s="574"/>
      <c r="W57" s="70"/>
      <c r="X57" s="4"/>
      <c r="Y57" s="5"/>
      <c r="Z57" s="354"/>
      <c r="AA57" s="355"/>
    </row>
    <row r="58" spans="1:27" ht="33.950000000000003" customHeight="1">
      <c r="A58" s="337"/>
      <c r="B58" s="356">
        <f t="shared" si="0"/>
        <v>6</v>
      </c>
      <c r="C58" s="564"/>
      <c r="D58" s="565"/>
      <c r="E58" s="565"/>
      <c r="F58" s="565"/>
      <c r="G58" s="565"/>
      <c r="H58" s="565"/>
      <c r="I58" s="565"/>
      <c r="J58" s="565"/>
      <c r="K58" s="565"/>
      <c r="L58" s="566"/>
      <c r="M58" s="572"/>
      <c r="N58" s="573"/>
      <c r="O58" s="573"/>
      <c r="P58" s="573"/>
      <c r="Q58" s="574"/>
      <c r="R58" s="572"/>
      <c r="S58" s="573"/>
      <c r="T58" s="573"/>
      <c r="U58" s="573"/>
      <c r="V58" s="574"/>
      <c r="W58" s="70"/>
      <c r="X58" s="4"/>
      <c r="Y58" s="5"/>
      <c r="Z58" s="354"/>
      <c r="AA58" s="355"/>
    </row>
    <row r="59" spans="1:27" ht="33.950000000000003" customHeight="1">
      <c r="A59" s="337"/>
      <c r="B59" s="356">
        <f t="shared" si="0"/>
        <v>7</v>
      </c>
      <c r="C59" s="564"/>
      <c r="D59" s="565"/>
      <c r="E59" s="565"/>
      <c r="F59" s="565"/>
      <c r="G59" s="565"/>
      <c r="H59" s="565"/>
      <c r="I59" s="565"/>
      <c r="J59" s="565"/>
      <c r="K59" s="565"/>
      <c r="L59" s="566"/>
      <c r="M59" s="572"/>
      <c r="N59" s="573"/>
      <c r="O59" s="573"/>
      <c r="P59" s="573"/>
      <c r="Q59" s="574"/>
      <c r="R59" s="572"/>
      <c r="S59" s="573"/>
      <c r="T59" s="573"/>
      <c r="U59" s="573"/>
      <c r="V59" s="574"/>
      <c r="W59" s="70"/>
      <c r="X59" s="4"/>
      <c r="Y59" s="5"/>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
      </c>
      <c r="M13" s="837"/>
      <c r="N13" s="837"/>
      <c r="O13" s="837"/>
      <c r="P13" s="837"/>
      <c r="Q13" s="837"/>
      <c r="R13" s="837"/>
      <c r="S13" s="837"/>
      <c r="T13" s="837"/>
      <c r="U13" s="837"/>
      <c r="V13" s="836" t="s">
        <v>21</v>
      </c>
      <c r="W13" s="836"/>
      <c r="X13" s="836"/>
      <c r="Y13" s="836"/>
      <c r="Z13" s="837" t="str">
        <f>IF(基本情報入力シート!M46="","",基本情報入力シート!M46)</f>
        <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0</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0</v>
      </c>
      <c r="R25" s="693"/>
      <c r="S25" s="693"/>
      <c r="T25" s="693"/>
      <c r="U25" s="693"/>
      <c r="V25" s="693"/>
      <c r="W25" s="115" t="s">
        <v>4</v>
      </c>
      <c r="X25" s="86" t="s">
        <v>75</v>
      </c>
      <c r="Y25" s="694" t="str">
        <f>IFERROR(IF(Q25&lt;=0,"",IF(Q26&gt;=Q25,"○","×")),"")</f>
        <v/>
      </c>
      <c r="Z25" s="86" t="s">
        <v>75</v>
      </c>
      <c r="AA25" s="603" t="str">
        <f>IFERROR(IF(Y25="×",IF(Q28&gt;=Q25,"○","×"),""),"")</f>
        <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c r="P29" s="862"/>
      <c r="Q29" s="865" t="s">
        <v>1924</v>
      </c>
      <c r="R29" s="865"/>
      <c r="S29" s="865"/>
      <c r="T29" s="865"/>
      <c r="U29" s="867"/>
      <c r="V29" s="868"/>
      <c r="W29" s="868"/>
      <c r="X29" s="868"/>
      <c r="Y29" s="868"/>
      <c r="Z29" s="868"/>
      <c r="AA29" s="868"/>
      <c r="AB29" s="868"/>
      <c r="AC29" s="868"/>
      <c r="AD29" s="868"/>
      <c r="AE29" s="868"/>
      <c r="AF29" s="868"/>
      <c r="AG29" s="868"/>
      <c r="AH29" s="868"/>
      <c r="AI29" s="868"/>
      <c r="AJ29" s="868"/>
      <c r="AK29" s="869"/>
      <c r="AL29" s="125"/>
      <c r="AM29" s="83" t="b">
        <v>0</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0</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c r="U60" s="922"/>
      <c r="V60" s="922"/>
      <c r="W60" s="922"/>
      <c r="X60" s="923"/>
      <c r="Y60" s="171" t="s">
        <v>4</v>
      </c>
      <c r="Z60" s="85"/>
      <c r="AA60" s="172" t="s">
        <v>12</v>
      </c>
      <c r="AB60" s="895">
        <f>IFERROR(T61/T59*100,0)</f>
        <v>0</v>
      </c>
      <c r="AC60" s="896"/>
      <c r="AD60" s="897"/>
      <c r="AE60" s="173" t="s">
        <v>13</v>
      </c>
      <c r="AF60" s="174" t="s">
        <v>67</v>
      </c>
      <c r="AG60" s="85" t="s">
        <v>75</v>
      </c>
      <c r="AH60" s="120" t="str">
        <f>IF(T59=0,"",(IF(AB60&gt;=200/3,"○","×")))</f>
        <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0</v>
      </c>
      <c r="AD73" s="791"/>
      <c r="AE73" s="792"/>
      <c r="AF73" s="741" t="s">
        <v>13</v>
      </c>
      <c r="AG73" s="741" t="s">
        <v>67</v>
      </c>
      <c r="AH73" s="742" t="s">
        <v>75</v>
      </c>
      <c r="AI73" s="603" t="str">
        <f>IF('別紙様式3-2（４・５月）'!AF5="","",IF(AND(AC73&gt;=200/3,AC73&lt;100),"○","×"))</f>
        <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0</v>
      </c>
      <c r="AD77" s="791"/>
      <c r="AE77" s="792"/>
      <c r="AF77" s="741" t="s">
        <v>13</v>
      </c>
      <c r="AG77" s="741" t="s">
        <v>67</v>
      </c>
      <c r="AH77" s="742" t="s">
        <v>75</v>
      </c>
      <c r="AI77" s="603" t="str">
        <f>IF('別紙様式3-2（４・５月）'!AF5="","",IF(AND(AC77&gt;=200/3,AC77&lt;100),"○","×"))</f>
        <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該当</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該当</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0</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0</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0</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0</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c r="F170" s="713"/>
      <c r="G170" s="312" t="s">
        <v>2</v>
      </c>
      <c r="H170" s="712"/>
      <c r="I170" s="713"/>
      <c r="J170" s="312" t="s">
        <v>3</v>
      </c>
      <c r="K170" s="712"/>
      <c r="L170" s="713"/>
      <c r="M170" s="312" t="s">
        <v>5</v>
      </c>
      <c r="N170" s="309"/>
      <c r="O170" s="714" t="s">
        <v>22</v>
      </c>
      <c r="P170" s="714"/>
      <c r="Q170" s="714"/>
      <c r="R170" s="705" t="str">
        <f>IF(H7="","",H7)</f>
        <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c r="U171" s="711"/>
      <c r="V171" s="711"/>
      <c r="W171" s="711"/>
      <c r="X171" s="711"/>
      <c r="Y171" s="710" t="s">
        <v>33</v>
      </c>
      <c r="Z171" s="710"/>
      <c r="AA171" s="711"/>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9" t="s">
        <v>1935</v>
      </c>
      <c r="C6" s="1009"/>
      <c r="D6" s="1009"/>
      <c r="E6" s="1009"/>
      <c r="F6" s="1009"/>
      <c r="G6" s="1009"/>
      <c r="H6" s="1009"/>
      <c r="I6" s="1009"/>
      <c r="J6" s="1009"/>
      <c r="K6" s="1009"/>
      <c r="L6" s="1009"/>
      <c r="M6" s="1010"/>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48" t="s">
        <v>1934</v>
      </c>
      <c r="C7" s="1048"/>
      <c r="D7" s="1025"/>
      <c r="E7" s="1025"/>
      <c r="F7" s="1025"/>
      <c r="G7" s="1025"/>
      <c r="H7" s="1025"/>
      <c r="I7" s="1025"/>
      <c r="J7" s="1025"/>
      <c r="K7" s="1025"/>
      <c r="L7" s="1025"/>
      <c r="M7" s="1026"/>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0</v>
      </c>
      <c r="O8" s="366" t="s">
        <v>4</v>
      </c>
      <c r="P8" s="86"/>
      <c r="Q8" s="86"/>
      <c r="R8" s="1016" t="s">
        <v>2008</v>
      </c>
      <c r="S8" s="1016" t="s">
        <v>1944</v>
      </c>
      <c r="T8" s="1016"/>
      <c r="U8" s="1017"/>
      <c r="V8" s="370">
        <f>SUM(W$16:W$115)</f>
        <v>0</v>
      </c>
      <c r="W8" s="1014" t="str">
        <f>IF(AE7="特定加算なし","",IF(V8&gt;=V9,"○","×"))</f>
        <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0</v>
      </c>
      <c r="O9" s="366" t="s">
        <v>4</v>
      </c>
      <c r="P9" s="86"/>
      <c r="Q9" s="86"/>
      <c r="R9" s="1016"/>
      <c r="S9" s="1016" t="s">
        <v>2175</v>
      </c>
      <c r="T9" s="1016"/>
      <c r="U9" s="1017"/>
      <c r="V9" s="373">
        <f>SUM(AD$16:AD$115)</f>
        <v>0</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
      </c>
      <c r="C16" s="981"/>
      <c r="D16" s="981"/>
      <c r="E16" s="981"/>
      <c r="F16" s="981"/>
      <c r="G16" s="981"/>
      <c r="H16" s="981"/>
      <c r="I16" s="982"/>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78" t="str">
        <f>IFERROR(V16*VLOOKUP(AF16,【参考】数式用3!$AN$15:$BU$23,MATCH(N16,【参考】数式用3!$AN$2:$BU$2,0)),"")</f>
        <v/>
      </c>
      <c r="Y16" s="979"/>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73" t="str">
        <f>IFERROR(V17*VLOOKUP(AF17,【参考】数式用3!$AN$15:$BU$23,MATCH(N17,【参考】数式用3!$AN$2:$BU$2,0)),"")</f>
        <v/>
      </c>
      <c r="Y17" s="974"/>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73" t="str">
        <f>IFERROR(V18*VLOOKUP(AF18,【参考】数式用3!$AN$15:$BU$23,MATCH(N18,【参考】数式用3!$AN$2:$BU$2,0)),"")</f>
        <v/>
      </c>
      <c r="Y18" s="974"/>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73" t="str">
        <f>IFERROR(V19*VLOOKUP(AF19,【参考】数式用3!$AN$15:$BU$23,MATCH(N19,【参考】数式用3!$AN$2:$BU$2,0)),"")</f>
        <v/>
      </c>
      <c r="Y19" s="974"/>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73" t="str">
        <f>IFERROR(V21*VLOOKUP(AF21,【参考】数式用3!$AN$15:$BU$23,MATCH(N21,【参考】数式用3!$AN$2:$BU$2,0)),"")</f>
        <v/>
      </c>
      <c r="Y21" s="974"/>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73" t="str">
        <f>IFERROR(V22*VLOOKUP(AF22,【参考】数式用3!$AN$15:$BU$23,MATCH(N22,【参考】数式用3!$AN$2:$BU$2,0)),"")</f>
        <v/>
      </c>
      <c r="Y22" s="974"/>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37"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0</v>
      </c>
      <c r="O5" s="366" t="s">
        <v>4</v>
      </c>
      <c r="P5" s="85"/>
      <c r="Q5" s="85"/>
      <c r="R5" s="1016" t="s">
        <v>2009</v>
      </c>
      <c r="S5" s="1016" t="s">
        <v>1944</v>
      </c>
      <c r="T5" s="1016"/>
      <c r="U5" s="1016"/>
      <c r="V5" s="1016"/>
      <c r="W5" s="1016"/>
      <c r="X5" s="1017"/>
      <c r="Y5" s="370">
        <f>SUM(T14:U113)</f>
        <v>0</v>
      </c>
      <c r="Z5" s="1077" t="str">
        <f>IF(AG6="旧特定加算相当なし","",IF(Y5&gt;=Y6,"○","×"))</f>
        <v/>
      </c>
      <c r="AA5" s="1079" t="s">
        <v>1945</v>
      </c>
      <c r="AB5" s="1080"/>
      <c r="AC5" s="1080"/>
      <c r="AD5" s="1065" t="str">
        <f>IF(OR(AD6="旧処遇加算Ⅰ相当あり",AD7="旧処遇加算Ⅰ相当あり"),"旧処遇加算Ⅰ相当あり","旧処遇加算Ⅰ相当なし")</f>
        <v>旧処遇加算Ⅰ相当なし</v>
      </c>
      <c r="AE5" s="1065"/>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27"/>
      <c r="C6" s="1028"/>
      <c r="D6" s="1025" t="s">
        <v>2063</v>
      </c>
      <c r="E6" s="1025"/>
      <c r="F6" s="1025"/>
      <c r="G6" s="1025"/>
      <c r="H6" s="1025"/>
      <c r="I6" s="1025"/>
      <c r="J6" s="1025"/>
      <c r="K6" s="1025"/>
      <c r="L6" s="1025"/>
      <c r="M6" s="1026"/>
      <c r="N6" s="368">
        <f>SUM(R$14:R$113,Z$14:Z$113)</f>
        <v>0</v>
      </c>
      <c r="O6" s="366" t="s">
        <v>4</v>
      </c>
      <c r="P6" s="85"/>
      <c r="Q6" s="85"/>
      <c r="R6" s="1016"/>
      <c r="S6" s="1016" t="s">
        <v>2092</v>
      </c>
      <c r="T6" s="1016"/>
      <c r="U6" s="1016"/>
      <c r="V6" s="1016"/>
      <c r="W6" s="1016"/>
      <c r="X6" s="1017"/>
      <c r="Y6" s="373">
        <f>SUM(AD:AD)</f>
        <v>0</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旧処遇加算Ⅰ相当なし</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25" t="s">
        <v>2064</v>
      </c>
      <c r="C7" s="1025"/>
      <c r="D7" s="1025"/>
      <c r="E7" s="1025"/>
      <c r="F7" s="1025"/>
      <c r="G7" s="1025"/>
      <c r="H7" s="1025"/>
      <c r="I7" s="1025"/>
      <c r="J7" s="1025"/>
      <c r="K7" s="1025"/>
      <c r="L7" s="1025"/>
      <c r="M7" s="1076"/>
      <c r="N7" s="404">
        <f>SUM(V:V,AC:AC)</f>
        <v>0</v>
      </c>
      <c r="O7" s="366" t="s">
        <v>4</v>
      </c>
      <c r="P7" s="85"/>
      <c r="Q7" s="85"/>
      <c r="R7" s="1068" t="s">
        <v>2075</v>
      </c>
      <c r="S7" s="1016" t="s">
        <v>1944</v>
      </c>
      <c r="T7" s="1016"/>
      <c r="U7" s="1016"/>
      <c r="V7" s="1016"/>
      <c r="W7" s="1016"/>
      <c r="X7" s="1017"/>
      <c r="Y7" s="405">
        <f>SUM(AB:AB)</f>
        <v>0</v>
      </c>
      <c r="Z7" s="1077" t="str">
        <f>IF(AG7="旧特定加算相当なし","",IF(Y7&gt;=Y8,"○","×"))</f>
        <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
      </c>
      <c r="C14" s="981"/>
      <c r="D14" s="981"/>
      <c r="E14" s="981"/>
      <c r="F14" s="981"/>
      <c r="G14" s="981"/>
      <c r="H14" s="981"/>
      <c r="I14" s="982"/>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108"/>
      <c r="Q14" s="1109"/>
      <c r="R14" s="414" t="str">
        <f>IFERROR(IF('別紙様式3-2（４・５月）'!Z16="ベア加算","",P14*VLOOKUP(N14,【参考】数式用!$AD$2:$AH$37,MATCH(O14,【参考】数式用!$K$4:$N$4,0)+1,0)),"")</f>
        <v/>
      </c>
      <c r="S14" s="74"/>
      <c r="T14" s="1108"/>
      <c r="U14" s="1109"/>
      <c r="V14" s="415" t="str">
        <f>IFERROR(P14*VLOOKUP(AF14,【参考】数式用4!$DO$3:$EV$106,MATCH(N14,【参考】数式用4!$DO$2:$EV$2,0)),"")</f>
        <v/>
      </c>
      <c r="W14" s="81"/>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61"/>
      <c r="Q15" s="1062"/>
      <c r="R15" s="419" t="str">
        <f>IFERROR(IF('別紙様式3-2（４・５月）'!Z17="ベア加算","",P15*VLOOKUP(N15,【参考】数式用!$AD$2:$AH$37,MATCH(O15,【参考】数式用!$K$4:$N$4,0)+1,0)),"")</f>
        <v/>
      </c>
      <c r="S15" s="72"/>
      <c r="T15" s="1063"/>
      <c r="U15" s="1064"/>
      <c r="V15" s="420" t="str">
        <f>IFERROR(P15*VLOOKUP(AF15,【参考】数式用4!$DO$3:$EV$106,MATCH(N15,【参考】数式用4!$DO$2:$EV$2,0)),"")</f>
        <v/>
      </c>
      <c r="W15" s="49"/>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61"/>
      <c r="Q16" s="1062"/>
      <c r="R16" s="419" t="str">
        <f>IFERROR(IF('別紙様式3-2（４・５月）'!Z18="ベア加算","",P16*VLOOKUP(N16,【参考】数式用!$AD$2:$AH$37,MATCH(O16,【参考】数式用!$K$4:$N$4,0)+1,0)),"")</f>
        <v/>
      </c>
      <c r="S16" s="72"/>
      <c r="T16" s="1063"/>
      <c r="U16" s="1064"/>
      <c r="V16" s="420" t="str">
        <f>IFERROR(P16*VLOOKUP(AF16,【参考】数式用4!$DO$3:$EV$106,MATCH(N16,【参考】数式用4!$DO$2:$EV$2,0)),"")</f>
        <v/>
      </c>
      <c r="W16" s="49"/>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61"/>
      <c r="Q17" s="1062"/>
      <c r="R17" s="419" t="str">
        <f>IFERROR(IF('別紙様式3-2（４・５月）'!Z19="ベア加算","",P17*VLOOKUP(N17,【参考】数式用!$AD$2:$AH$37,MATCH(O17,【参考】数式用!$K$4:$N$4,0)+1,0)),"")</f>
        <v/>
      </c>
      <c r="S17" s="72"/>
      <c r="T17" s="1063"/>
      <c r="U17" s="1064"/>
      <c r="V17" s="420" t="str">
        <f>IFERROR(P17*VLOOKUP(AF17,【参考】数式用4!$DO$3:$EV$106,MATCH(N17,【参考】数式用4!$DO$2:$EV$2,0)),"")</f>
        <v/>
      </c>
      <c r="W17" s="49"/>
      <c r="X17" s="71"/>
      <c r="Y17" s="1114" t="str">
        <f>IFERROR(IF('別紙様式3-2（４・５月）'!Z19="ベア加算","",W17*VLOOKUP(N17,【参考】数式用!$AD$2:$AH$27,MATCH(O17,【参考】数式用!$K$4:$N$4,0)+1,0)),"")</f>
        <v/>
      </c>
      <c r="Z17" s="1114"/>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61"/>
      <c r="Q19" s="1062"/>
      <c r="R19" s="419" t="str">
        <f>IFERROR(IF('別紙様式3-2（４・５月）'!Z21="ベア加算","",P19*VLOOKUP(N19,【参考】数式用!$AD$2:$AH$37,MATCH(O19,【参考】数式用!$K$4:$N$4,0)+1,0)),"")</f>
        <v/>
      </c>
      <c r="S19" s="72"/>
      <c r="T19" s="1063"/>
      <c r="U19" s="1064"/>
      <c r="V19" s="420" t="str">
        <f>IFERROR(P19*VLOOKUP(AF19,【参考】数式用4!$DO$3:$EV$106,MATCH(N19,【参考】数式用4!$DO$2:$EV$2,0)),"")</f>
        <v/>
      </c>
      <c r="W19" s="49"/>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61"/>
      <c r="Q20" s="1062"/>
      <c r="R20" s="419" t="str">
        <f>IFERROR(IF('別紙様式3-2（４・５月）'!Z22="ベア加算","",P20*VLOOKUP(N20,【参考】数式用!$AD$2:$AH$37,MATCH(O20,【参考】数式用!$K$4:$N$4,0)+1,0)),"")</f>
        <v/>
      </c>
      <c r="S20" s="72"/>
      <c r="T20" s="1063"/>
      <c r="U20" s="1064"/>
      <c r="V20" s="420" t="str">
        <f>IFERROR(P20*VLOOKUP(AF20,【参考】数式用4!$DO$3:$EV$106,MATCH(N20,【参考】数式用4!$DO$2:$EV$2,0)),"")</f>
        <v/>
      </c>
      <c r="W20" s="49"/>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41" orientation="portrait"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2024-04-03T00:41:14Z</cp:lastPrinted>
  <dcterms:modified xsi:type="dcterms:W3CDTF">2024-04-03T13:22:39Z</dcterms:modified>
</cp:coreProperties>
</file>