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197.11\こども未来課共有\認可・確認関係\120　認可・認定・確認資料（事業者向け）\01　HP掲載様式\HP掲載用\R6.4\"/>
    </mc:Choice>
  </mc:AlternateContent>
  <bookViews>
    <workbookView xWindow="0" yWindow="0" windowWidth="20490" windowHeight="7530"/>
  </bookViews>
  <sheets>
    <sheet name="１　職員配置確認表" sheetId="1" r:id="rId1"/>
    <sheet name="２　職員一覧" sheetId="2" r:id="rId2"/>
    <sheet name="３　職員数及び平均年数" sheetId="4" r:id="rId3"/>
    <sheet name="リストシート" sheetId="3" state="hidden" r:id="rId4"/>
  </sheets>
  <definedNames>
    <definedName name="_xlnm.Print_Area" localSheetId="0">'１　職員配置確認表'!$A$1:$L$32</definedName>
    <definedName name="_xlnm.Print_Area" localSheetId="1">'２　職員一覧'!$A$1:$L$61</definedName>
    <definedName name="_xlnm.Print_Area" localSheetId="2">'３　職員数及び平均年数'!$A$1:$F$22</definedName>
    <definedName name="_xlnm.Print_Titles" localSheetId="1">'２　職員一覧'!$4:$6</definedName>
  </definedNames>
  <calcPr calcId="162913"/>
</workbook>
</file>

<file path=xl/calcChain.xml><?xml version="1.0" encoding="utf-8"?>
<calcChain xmlns="http://schemas.openxmlformats.org/spreadsheetml/2006/main">
  <c r="H16" i="1" l="1"/>
  <c r="H14" i="1"/>
  <c r="N46" i="2" l="1"/>
  <c r="O46" i="2"/>
  <c r="P46" i="2" s="1"/>
  <c r="N47" i="2"/>
  <c r="O47" i="2"/>
  <c r="P47" i="2" s="1"/>
  <c r="N48" i="2"/>
  <c r="O48" i="2"/>
  <c r="P48" i="2" s="1"/>
  <c r="N49" i="2"/>
  <c r="O49" i="2"/>
  <c r="P49" i="2" s="1"/>
  <c r="N50" i="2"/>
  <c r="O50" i="2"/>
  <c r="P50" i="2"/>
  <c r="N51" i="2"/>
  <c r="O51" i="2"/>
  <c r="P51" i="2" s="1"/>
  <c r="A9" i="4" l="1"/>
  <c r="A10" i="4"/>
  <c r="A11" i="4"/>
  <c r="A12" i="4"/>
  <c r="A13" i="4"/>
  <c r="A14" i="4"/>
  <c r="A15" i="4"/>
  <c r="A16" i="4"/>
  <c r="A17" i="4"/>
  <c r="A18" i="4"/>
  <c r="A8" i="4"/>
  <c r="B66" i="2"/>
  <c r="B67" i="2"/>
  <c r="B68" i="2"/>
  <c r="B69" i="2"/>
  <c r="B70" i="2"/>
  <c r="B71" i="2"/>
  <c r="B72" i="2"/>
  <c r="B73" i="2"/>
  <c r="B74" i="2"/>
  <c r="B75" i="2"/>
  <c r="B65" i="2"/>
  <c r="E65" i="2" s="1"/>
  <c r="F65" i="2" s="1"/>
  <c r="C7" i="1" l="1"/>
  <c r="M66" i="2" l="1"/>
  <c r="C21" i="4" s="1"/>
  <c r="M67" i="2"/>
  <c r="C22" i="4" s="1"/>
  <c r="M65" i="2"/>
  <c r="C20" i="4" s="1"/>
  <c r="J66" i="2"/>
  <c r="J67" i="2"/>
  <c r="J68" i="2"/>
  <c r="J69" i="2"/>
  <c r="J70" i="2"/>
  <c r="J71" i="2"/>
  <c r="J72" i="2"/>
  <c r="J73" i="2"/>
  <c r="J74" i="2"/>
  <c r="J75" i="2"/>
  <c r="J65" i="2"/>
  <c r="H66" i="2"/>
  <c r="H67" i="2"/>
  <c r="H68" i="2"/>
  <c r="H69" i="2"/>
  <c r="H70" i="2"/>
  <c r="H71" i="2"/>
  <c r="H72" i="2"/>
  <c r="H73" i="2"/>
  <c r="H74" i="2"/>
  <c r="H75" i="2"/>
  <c r="H65" i="2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D66" i="2"/>
  <c r="C9" i="4" s="1"/>
  <c r="D67" i="2"/>
  <c r="C10" i="4" s="1"/>
  <c r="D68" i="2"/>
  <c r="C11" i="4" s="1"/>
  <c r="D69" i="2"/>
  <c r="C12" i="4" s="1"/>
  <c r="D70" i="2"/>
  <c r="C13" i="4" s="1"/>
  <c r="D71" i="2"/>
  <c r="C14" i="4" s="1"/>
  <c r="D72" i="2"/>
  <c r="C15" i="4" s="1"/>
  <c r="D73" i="2"/>
  <c r="C16" i="4" s="1"/>
  <c r="D74" i="2"/>
  <c r="C17" i="4" s="1"/>
  <c r="D75" i="2"/>
  <c r="C18" i="4" s="1"/>
  <c r="D65" i="2"/>
  <c r="C8" i="4" s="1"/>
  <c r="C66" i="2"/>
  <c r="C67" i="2"/>
  <c r="C68" i="2"/>
  <c r="C69" i="2"/>
  <c r="C70" i="2"/>
  <c r="C71" i="2"/>
  <c r="B14" i="4" s="1"/>
  <c r="C72" i="2"/>
  <c r="C73" i="2"/>
  <c r="C74" i="2"/>
  <c r="C75" i="2"/>
  <c r="B18" i="4" s="1"/>
  <c r="C65" i="2"/>
  <c r="K74" i="2" l="1"/>
  <c r="F17" i="4" s="1"/>
  <c r="K70" i="2"/>
  <c r="F13" i="4" s="1"/>
  <c r="K66" i="2"/>
  <c r="F9" i="4" s="1"/>
  <c r="K69" i="2"/>
  <c r="F12" i="4" s="1"/>
  <c r="I72" i="2"/>
  <c r="E15" i="4" s="1"/>
  <c r="K73" i="2"/>
  <c r="F16" i="4" s="1"/>
  <c r="I68" i="2"/>
  <c r="E11" i="4" s="1"/>
  <c r="K67" i="2"/>
  <c r="F10" i="4" s="1"/>
  <c r="I65" i="2"/>
  <c r="E8" i="4" s="1"/>
  <c r="J76" i="2"/>
  <c r="B11" i="4"/>
  <c r="H76" i="2"/>
  <c r="B17" i="4"/>
  <c r="B9" i="4"/>
  <c r="B15" i="4"/>
  <c r="B13" i="4"/>
  <c r="K75" i="2"/>
  <c r="F18" i="4" s="1"/>
  <c r="B8" i="4"/>
  <c r="B16" i="4"/>
  <c r="B12" i="4"/>
  <c r="B10" i="4"/>
  <c r="K68" i="2"/>
  <c r="F11" i="4" s="1"/>
  <c r="I74" i="2"/>
  <c r="E17" i="4" s="1"/>
  <c r="I66" i="2"/>
  <c r="E9" i="4" s="1"/>
  <c r="G74" i="2"/>
  <c r="D17" i="4" s="1"/>
  <c r="G66" i="2"/>
  <c r="D9" i="4" s="1"/>
  <c r="G75" i="2"/>
  <c r="D18" i="4" s="1"/>
  <c r="G71" i="2"/>
  <c r="D14" i="4" s="1"/>
  <c r="G67" i="2"/>
  <c r="D10" i="4" s="1"/>
  <c r="K71" i="2"/>
  <c r="F14" i="4" s="1"/>
  <c r="I70" i="2"/>
  <c r="E13" i="4" s="1"/>
  <c r="D76" i="2"/>
  <c r="G70" i="2"/>
  <c r="D13" i="4" s="1"/>
  <c r="E76" i="2"/>
  <c r="K72" i="2"/>
  <c r="F15" i="4" s="1"/>
  <c r="G65" i="2"/>
  <c r="D8" i="4" s="1"/>
  <c r="G69" i="2"/>
  <c r="D12" i="4" s="1"/>
  <c r="G72" i="2"/>
  <c r="D15" i="4" s="1"/>
  <c r="G68" i="2"/>
  <c r="D11" i="4" s="1"/>
  <c r="I67" i="2"/>
  <c r="E10" i="4" s="1"/>
  <c r="I71" i="2"/>
  <c r="E14" i="4" s="1"/>
  <c r="I75" i="2"/>
  <c r="E18" i="4" s="1"/>
  <c r="C76" i="2"/>
  <c r="K65" i="2"/>
  <c r="I69" i="2"/>
  <c r="E12" i="4" s="1"/>
  <c r="I73" i="2"/>
  <c r="E16" i="4" s="1"/>
  <c r="G73" i="2"/>
  <c r="D16" i="4" s="1"/>
  <c r="K76" i="2" l="1"/>
  <c r="F8" i="4"/>
  <c r="I76" i="2"/>
  <c r="N8" i="2" l="1"/>
  <c r="O8" i="2"/>
  <c r="P8" i="2" s="1"/>
  <c r="N9" i="2"/>
  <c r="O9" i="2"/>
  <c r="P9" i="2" s="1"/>
  <c r="N10" i="2"/>
  <c r="O10" i="2"/>
  <c r="P10" i="2" s="1"/>
  <c r="N11" i="2"/>
  <c r="O11" i="2"/>
  <c r="P11" i="2" s="1"/>
  <c r="N12" i="2"/>
  <c r="O12" i="2"/>
  <c r="P12" i="2" s="1"/>
  <c r="N13" i="2"/>
  <c r="O13" i="2"/>
  <c r="P13" i="2" s="1"/>
  <c r="N14" i="2"/>
  <c r="O14" i="2"/>
  <c r="P14" i="2" s="1"/>
  <c r="N15" i="2"/>
  <c r="O15" i="2"/>
  <c r="P15" i="2" s="1"/>
  <c r="N16" i="2"/>
  <c r="O16" i="2"/>
  <c r="P16" i="2" s="1"/>
  <c r="N17" i="2"/>
  <c r="O17" i="2"/>
  <c r="P17" i="2" s="1"/>
  <c r="N18" i="2"/>
  <c r="O18" i="2"/>
  <c r="P18" i="2" s="1"/>
  <c r="N19" i="2"/>
  <c r="O19" i="2"/>
  <c r="P19" i="2" s="1"/>
  <c r="N20" i="2"/>
  <c r="O20" i="2"/>
  <c r="P20" i="2" s="1"/>
  <c r="N21" i="2"/>
  <c r="O21" i="2"/>
  <c r="P21" i="2" s="1"/>
  <c r="N22" i="2"/>
  <c r="O22" i="2"/>
  <c r="P22" i="2" s="1"/>
  <c r="N23" i="2"/>
  <c r="O23" i="2"/>
  <c r="P23" i="2" s="1"/>
  <c r="N24" i="2"/>
  <c r="O24" i="2"/>
  <c r="P24" i="2" s="1"/>
  <c r="N25" i="2"/>
  <c r="O25" i="2"/>
  <c r="P25" i="2" s="1"/>
  <c r="N26" i="2"/>
  <c r="O26" i="2"/>
  <c r="P26" i="2" s="1"/>
  <c r="N27" i="2"/>
  <c r="O27" i="2"/>
  <c r="P27" i="2" s="1"/>
  <c r="N28" i="2"/>
  <c r="O28" i="2"/>
  <c r="P28" i="2" s="1"/>
  <c r="N29" i="2"/>
  <c r="O29" i="2"/>
  <c r="P29" i="2" s="1"/>
  <c r="N30" i="2"/>
  <c r="O30" i="2"/>
  <c r="P30" i="2" s="1"/>
  <c r="N31" i="2"/>
  <c r="O31" i="2"/>
  <c r="P31" i="2" s="1"/>
  <c r="N32" i="2"/>
  <c r="O32" i="2"/>
  <c r="P32" i="2" s="1"/>
  <c r="N33" i="2"/>
  <c r="O33" i="2"/>
  <c r="P33" i="2" s="1"/>
  <c r="N34" i="2"/>
  <c r="O34" i="2"/>
  <c r="P34" i="2" s="1"/>
  <c r="N35" i="2"/>
  <c r="O35" i="2"/>
  <c r="P35" i="2" s="1"/>
  <c r="N36" i="2"/>
  <c r="O36" i="2"/>
  <c r="P36" i="2" s="1"/>
  <c r="N37" i="2"/>
  <c r="O37" i="2"/>
  <c r="P37" i="2" s="1"/>
  <c r="N38" i="2"/>
  <c r="O38" i="2"/>
  <c r="P38" i="2" s="1"/>
  <c r="N39" i="2"/>
  <c r="O39" i="2"/>
  <c r="P39" i="2" s="1"/>
  <c r="N40" i="2"/>
  <c r="O40" i="2"/>
  <c r="P40" i="2" s="1"/>
  <c r="N41" i="2"/>
  <c r="O41" i="2"/>
  <c r="P41" i="2" s="1"/>
  <c r="N42" i="2"/>
  <c r="O42" i="2"/>
  <c r="P42" i="2" s="1"/>
  <c r="N43" i="2"/>
  <c r="O43" i="2"/>
  <c r="P43" i="2" s="1"/>
  <c r="N44" i="2"/>
  <c r="O44" i="2"/>
  <c r="P44" i="2" s="1"/>
  <c r="N45" i="2"/>
  <c r="O45" i="2"/>
  <c r="P45" i="2" s="1"/>
  <c r="N7" i="2"/>
  <c r="O7" i="2"/>
  <c r="P7" i="2" s="1"/>
  <c r="P52" i="2" l="1"/>
  <c r="N52" i="2"/>
  <c r="I52" i="2" l="1"/>
  <c r="E14" i="1"/>
  <c r="E15" i="1"/>
  <c r="F14" i="1" s="1"/>
  <c r="E13" i="1"/>
  <c r="H20" i="1" l="1"/>
  <c r="D18" i="1"/>
  <c r="F19" i="1" s="1"/>
  <c r="C18" i="1"/>
  <c r="E17" i="1"/>
  <c r="E16" i="1"/>
  <c r="E12" i="1"/>
  <c r="F12" i="1" s="1"/>
  <c r="H12" i="1" s="1"/>
  <c r="E11" i="1"/>
  <c r="E7" i="1"/>
  <c r="D7" i="1"/>
  <c r="F16" i="1" l="1"/>
  <c r="E18" i="1"/>
  <c r="H19" i="1"/>
  <c r="F7" i="1"/>
  <c r="F11" i="1"/>
  <c r="H11" i="1" s="1"/>
  <c r="H18" i="1" l="1"/>
  <c r="H22" i="1" s="1"/>
</calcChain>
</file>

<file path=xl/sharedStrings.xml><?xml version="1.0" encoding="utf-8"?>
<sst xmlns="http://schemas.openxmlformats.org/spreadsheetml/2006/main" count="149" uniqueCount="123">
  <si>
    <t>利用定員</t>
    <rPh sb="0" eb="2">
      <t>リヨウ</t>
    </rPh>
    <rPh sb="2" eb="4">
      <t>テイイン</t>
    </rPh>
    <phoneticPr fontId="3"/>
  </si>
  <si>
    <t>１号</t>
    <rPh sb="1" eb="2">
      <t>ゴウ</t>
    </rPh>
    <phoneticPr fontId="1"/>
  </si>
  <si>
    <t>計</t>
    <rPh sb="0" eb="1">
      <t>ケイ</t>
    </rPh>
    <phoneticPr fontId="1"/>
  </si>
  <si>
    <t>児童数</t>
    <rPh sb="0" eb="2">
      <t>ジドウ</t>
    </rPh>
    <rPh sb="2" eb="3">
      <t>スウ</t>
    </rPh>
    <phoneticPr fontId="1"/>
  </si>
  <si>
    <t>児童数</t>
    <rPh sb="0" eb="2">
      <t>ジドウ</t>
    </rPh>
    <rPh sb="2" eb="3">
      <t>スウ</t>
    </rPh>
    <phoneticPr fontId="3"/>
  </si>
  <si>
    <t>必要職員</t>
    <rPh sb="0" eb="2">
      <t>ヒツヨウ</t>
    </rPh>
    <rPh sb="2" eb="4">
      <t>ショクイン</t>
    </rPh>
    <phoneticPr fontId="3"/>
  </si>
  <si>
    <t>実配置職員</t>
    <rPh sb="0" eb="1">
      <t>ジツ</t>
    </rPh>
    <rPh sb="1" eb="3">
      <t>ハイチ</t>
    </rPh>
    <rPh sb="3" eb="5">
      <t>ショクイン</t>
    </rPh>
    <phoneticPr fontId="3"/>
  </si>
  <si>
    <t>年齢</t>
    <rPh sb="0" eb="2">
      <t>ネンレイ</t>
    </rPh>
    <phoneticPr fontId="1"/>
  </si>
  <si>
    <t>２・３号</t>
    <rPh sb="3" eb="4">
      <t>ゴウ</t>
    </rPh>
    <phoneticPr fontId="1"/>
  </si>
  <si>
    <t>配置基準</t>
    <rPh sb="0" eb="2">
      <t>ハイチ</t>
    </rPh>
    <rPh sb="2" eb="4">
      <t>キジュン</t>
    </rPh>
    <phoneticPr fontId="1"/>
  </si>
  <si>
    <t>必要数</t>
    <rPh sb="0" eb="2">
      <t>ヒツヨウ</t>
    </rPh>
    <rPh sb="2" eb="3">
      <t>スウ</t>
    </rPh>
    <phoneticPr fontId="1"/>
  </si>
  <si>
    <t>公定価格基本分</t>
    <rPh sb="0" eb="2">
      <t>コウテイ</t>
    </rPh>
    <rPh sb="2" eb="4">
      <t>カカク</t>
    </rPh>
    <rPh sb="4" eb="6">
      <t>キホン</t>
    </rPh>
    <rPh sb="6" eb="7">
      <t>ブン</t>
    </rPh>
    <phoneticPr fontId="1"/>
  </si>
  <si>
    <t>０歳児</t>
    <rPh sb="1" eb="3">
      <t>サイジ</t>
    </rPh>
    <phoneticPr fontId="3"/>
  </si>
  <si>
    <t>× 1/ 3 ＝</t>
    <phoneticPr fontId="3"/>
  </si>
  <si>
    <t>１歳児</t>
    <rPh sb="1" eb="2">
      <t>サイ</t>
    </rPh>
    <rPh sb="2" eb="3">
      <t>ジ</t>
    </rPh>
    <phoneticPr fontId="3"/>
  </si>
  <si>
    <t>× 1/ 6 ＝</t>
    <phoneticPr fontId="3"/>
  </si>
  <si>
    <t>２歳児</t>
    <rPh sb="1" eb="2">
      <t>サイ</t>
    </rPh>
    <rPh sb="2" eb="3">
      <t>ジ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</si>
  <si>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</si>
  <si>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</si>
  <si>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５歳児</t>
    <rPh sb="1" eb="2">
      <t>サイ</t>
    </rPh>
    <rPh sb="2" eb="3">
      <t>ジ</t>
    </rPh>
    <phoneticPr fontId="3"/>
  </si>
  <si>
    <t>計</t>
    <rPh sb="0" eb="1">
      <t>ケイ</t>
    </rPh>
    <phoneticPr fontId="3"/>
  </si>
  <si>
    <t>保育標準時間</t>
    <rPh sb="0" eb="2">
      <t>ホイク</t>
    </rPh>
    <rPh sb="2" eb="4">
      <t>ヒョウジュン</t>
    </rPh>
    <rPh sb="4" eb="6">
      <t>ジカン</t>
    </rPh>
    <phoneticPr fontId="3"/>
  </si>
  <si>
    <t>合　計</t>
    <rPh sb="0" eb="1">
      <t>ア</t>
    </rPh>
    <rPh sb="2" eb="3">
      <t>ケイ</t>
    </rPh>
    <phoneticPr fontId="3"/>
  </si>
  <si>
    <t>（２）その他の職員</t>
    <rPh sb="5" eb="6">
      <t>ホカ</t>
    </rPh>
    <rPh sb="7" eb="9">
      <t>ショクイン</t>
    </rPh>
    <phoneticPr fontId="5"/>
  </si>
  <si>
    <t>必要職員</t>
    <rPh sb="0" eb="2">
      <t>ヒツヨウ</t>
    </rPh>
    <rPh sb="2" eb="4">
      <t>ショクイン</t>
    </rPh>
    <phoneticPr fontId="1"/>
  </si>
  <si>
    <t>実配置職員</t>
    <rPh sb="0" eb="1">
      <t>ジツ</t>
    </rPh>
    <rPh sb="1" eb="3">
      <t>ハイチ</t>
    </rPh>
    <rPh sb="3" eb="5">
      <t>ショクイン</t>
    </rPh>
    <phoneticPr fontId="1"/>
  </si>
  <si>
    <t>園長</t>
    <rPh sb="0" eb="2">
      <t>エンチョウ</t>
    </rPh>
    <phoneticPr fontId="1"/>
  </si>
  <si>
    <t>事務職員</t>
    <rPh sb="0" eb="2">
      <t>ジム</t>
    </rPh>
    <rPh sb="2" eb="4">
      <t>ショクイン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</si>
  <si>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</si>
  <si>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</si>
  <si>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非常勤(実人数）</t>
    <rPh sb="0" eb="3">
      <t>ヒジョウキン</t>
    </rPh>
    <rPh sb="4" eb="5">
      <t>ジツ</t>
    </rPh>
    <rPh sb="5" eb="7">
      <t>ニンズウ</t>
    </rPh>
    <phoneticPr fontId="1"/>
  </si>
  <si>
    <t>調理員</t>
    <rPh sb="0" eb="3">
      <t>チョウリイン</t>
    </rPh>
    <phoneticPr fontId="1"/>
  </si>
  <si>
    <t>非常勤(常勤換算）</t>
    <rPh sb="0" eb="3">
      <t>ヒジョウキン</t>
    </rPh>
    <rPh sb="4" eb="6">
      <t>ジョウキン</t>
    </rPh>
    <rPh sb="6" eb="8">
      <t>カンザン</t>
    </rPh>
    <phoneticPr fontId="1"/>
  </si>
  <si>
    <t>１　職員配置確認表</t>
    <rPh sb="2" eb="4">
      <t>ショクイン</t>
    </rPh>
    <rPh sb="4" eb="6">
      <t>ハイチ</t>
    </rPh>
    <rPh sb="6" eb="8">
      <t>カクニン</t>
    </rPh>
    <rPh sb="8" eb="9">
      <t>ヒョウ</t>
    </rPh>
    <phoneticPr fontId="3"/>
  </si>
  <si>
    <t>満３歳児</t>
    <rPh sb="0" eb="1">
      <t>マン</t>
    </rPh>
    <rPh sb="2" eb="3">
      <t>サイ</t>
    </rPh>
    <rPh sb="3" eb="4">
      <t>ジ</t>
    </rPh>
    <phoneticPr fontId="1"/>
  </si>
  <si>
    <t>（１）教育・保育に従事する職員</t>
    <rPh sb="3" eb="5">
      <t>キョウイク</t>
    </rPh>
    <rPh sb="6" eb="8">
      <t>ホイク</t>
    </rPh>
    <rPh sb="9" eb="11">
      <t>ジュウジ</t>
    </rPh>
    <rPh sb="13" eb="15">
      <t>ショクイン</t>
    </rPh>
    <phoneticPr fontId="5"/>
  </si>
  <si>
    <t>資格・免許</t>
    <rPh sb="0" eb="2">
      <t>シカク</t>
    </rPh>
    <rPh sb="3" eb="5">
      <t>メンキョ</t>
    </rPh>
    <phoneticPr fontId="2"/>
  </si>
  <si>
    <t>副園長</t>
    <rPh sb="0" eb="3">
      <t>フクエンチョウ</t>
    </rPh>
    <phoneticPr fontId="1"/>
  </si>
  <si>
    <t>調理員</t>
  </si>
  <si>
    <t>事務職員</t>
  </si>
  <si>
    <t>時間</t>
    <rPh sb="0" eb="2">
      <t>ジカン</t>
    </rPh>
    <phoneticPr fontId="1"/>
  </si>
  <si>
    <t>看護師等</t>
    <rPh sb="3" eb="4">
      <t>トウ</t>
    </rPh>
    <phoneticPr fontId="1"/>
  </si>
  <si>
    <t>その他職員</t>
    <rPh sb="2" eb="3">
      <t>タ</t>
    </rPh>
    <rPh sb="3" eb="5">
      <t>ショクイン</t>
    </rPh>
    <phoneticPr fontId="1"/>
  </si>
  <si>
    <t>職 名</t>
    <rPh sb="0" eb="1">
      <t>ショク</t>
    </rPh>
    <rPh sb="2" eb="3">
      <t>メイ</t>
    </rPh>
    <phoneticPr fontId="2"/>
  </si>
  <si>
    <t>氏 名</t>
    <rPh sb="0" eb="1">
      <t>シ</t>
    </rPh>
    <rPh sb="2" eb="3">
      <t>メイ</t>
    </rPh>
    <phoneticPr fontId="2"/>
  </si>
  <si>
    <t>無期</t>
    <rPh sb="0" eb="2">
      <t>ムキ</t>
    </rPh>
    <phoneticPr fontId="1"/>
  </si>
  <si>
    <t>有期</t>
    <rPh sb="0" eb="2">
      <t>ユウキ</t>
    </rPh>
    <phoneticPr fontId="1"/>
  </si>
  <si>
    <t>派遣</t>
    <rPh sb="0" eb="2">
      <t>ハケン</t>
    </rPh>
    <phoneticPr fontId="1"/>
  </si>
  <si>
    <t>人</t>
    <rPh sb="0" eb="1">
      <t>ニン</t>
    </rPh>
    <phoneticPr fontId="1"/>
  </si>
  <si>
    <t>非常勤時間</t>
    <rPh sb="0" eb="3">
      <t>ヒジョウキン</t>
    </rPh>
    <rPh sb="3" eb="5">
      <t>ジカン</t>
    </rPh>
    <phoneticPr fontId="1"/>
  </si>
  <si>
    <t>非常勤（常勤換算）</t>
    <rPh sb="0" eb="3">
      <t>ヒジョウキン</t>
    </rPh>
    <rPh sb="4" eb="6">
      <t>ジョウキン</t>
    </rPh>
    <rPh sb="6" eb="8">
      <t>カンザン</t>
    </rPh>
    <phoneticPr fontId="1"/>
  </si>
  <si>
    <t>計</t>
    <rPh sb="0" eb="1">
      <t>ケイ</t>
    </rPh>
    <phoneticPr fontId="1"/>
  </si>
  <si>
    <t>人数計（常勤換算）</t>
    <rPh sb="0" eb="2">
      <t>ニンズウ</t>
    </rPh>
    <rPh sb="2" eb="3">
      <t>ケイ</t>
    </rPh>
    <rPh sb="4" eb="6">
      <t>ジョウキン</t>
    </rPh>
    <rPh sb="6" eb="8">
      <t>カンザン</t>
    </rPh>
    <phoneticPr fontId="1"/>
  </si>
  <si>
    <t>平均経験年数</t>
    <rPh sb="0" eb="2">
      <t>ヘイキン</t>
    </rPh>
    <rPh sb="2" eb="4">
      <t>ケイケン</t>
    </rPh>
    <rPh sb="4" eb="6">
      <t>ネンスウ</t>
    </rPh>
    <phoneticPr fontId="1"/>
  </si>
  <si>
    <t>合計経験年数</t>
    <rPh sb="0" eb="2">
      <t>ゴウケイ</t>
    </rPh>
    <rPh sb="2" eb="4">
      <t>ケイケン</t>
    </rPh>
    <rPh sb="4" eb="6">
      <t>ネンスウ</t>
    </rPh>
    <rPh sb="5" eb="6">
      <t>ケイネン</t>
    </rPh>
    <phoneticPr fontId="1"/>
  </si>
  <si>
    <t>合計勤続年数</t>
    <rPh sb="0" eb="2">
      <t>ゴウケイ</t>
    </rPh>
    <rPh sb="2" eb="4">
      <t>キンゾク</t>
    </rPh>
    <rPh sb="4" eb="6">
      <t>ネンスウ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</si>
  <si>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</si>
  <si>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無期</t>
    <rPh sb="0" eb="2">
      <t>ムキ</t>
    </rPh>
    <phoneticPr fontId="1"/>
  </si>
  <si>
    <t>有期</t>
    <rPh sb="0" eb="2">
      <t>ユウキ</t>
    </rPh>
    <phoneticPr fontId="1"/>
  </si>
  <si>
    <t>派遣</t>
    <rPh sb="0" eb="2">
      <t>ハケン</t>
    </rPh>
    <phoneticPr fontId="1"/>
  </si>
  <si>
    <t>（様式１） 職員に関する調書 （3/3）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</si>
  <si>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（様式１） 職員に関する調書 （1/3）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</si>
  <si>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（様式１） 職員に関する調書 （2/3）</t>
    <rPh sb="1" eb="3">
      <t>ヨウシキ</t>
    </rPh>
    <rPh sb="6" eb="8">
      <t>ショクイン</t>
    </rPh>
    <rPh sb="9" eb="10">
      <t>カン</t>
    </rPh>
    <rPh sb="12" eb="14">
      <t>チョウショ</t>
    </rPh>
    <phoneticPr fontId="1"/>
  </si>
  <si>
    <t>常勤換算人数</t>
    <rPh sb="0" eb="2">
      <t>ジョウキン</t>
    </rPh>
    <rPh sb="2" eb="4">
      <t>カンザン</t>
    </rPh>
    <rPh sb="4" eb="6">
      <t>ニンズウ</t>
    </rPh>
    <phoneticPr fontId="1"/>
  </si>
  <si>
    <t>平均経験年数</t>
    <rPh sb="0" eb="2">
      <t>ヘイキン</t>
    </rPh>
    <rPh sb="2" eb="4">
      <t>ケイケン</t>
    </rPh>
    <rPh sb="4" eb="6">
      <t>ネンスウ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</si>
  <si>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</si>
  <si>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 xml:space="preserve">施設名称 ： </t>
    <rPh sb="0" eb="2">
      <t>シセツ</t>
    </rPh>
    <rPh sb="2" eb="4">
      <t>メイショウ</t>
    </rPh>
    <phoneticPr fontId="5"/>
  </si>
  <si>
    <t xml:space="preserve">施設名称 ： </t>
    <rPh sb="0" eb="2">
      <t>シセツ</t>
    </rPh>
    <rPh sb="2" eb="4">
      <t>メイショウ</t>
    </rPh>
    <phoneticPr fontId="1"/>
  </si>
  <si>
    <t xml:space="preserve">施設名称 ： </t>
    <rPh sb="0" eb="2">
      <t>シセツ</t>
    </rPh>
    <rPh sb="2" eb="4">
      <t>メイショウ</t>
    </rPh>
    <phoneticPr fontId="1"/>
  </si>
  <si>
    <t>勤務形態</t>
    <rPh sb="0" eb="2">
      <t>キンム</t>
    </rPh>
    <rPh sb="2" eb="4">
      <t>ケイタイ</t>
    </rPh>
    <phoneticPr fontId="2"/>
  </si>
  <si>
    <t>学級担任</t>
    <rPh sb="0" eb="2">
      <t>ガッキュウ</t>
    </rPh>
    <rPh sb="2" eb="4">
      <t>タンニン</t>
    </rPh>
    <phoneticPr fontId="2"/>
  </si>
  <si>
    <t>経験年数</t>
    <rPh sb="0" eb="2">
      <t>ケイケン</t>
    </rPh>
    <rPh sb="2" eb="4">
      <t>ネンスウ</t>
    </rPh>
    <phoneticPr fontId="2"/>
  </si>
  <si>
    <t>勤続年数</t>
    <rPh sb="0" eb="2">
      <t>キンゾク</t>
    </rPh>
    <rPh sb="2" eb="4">
      <t>ネンスウ</t>
    </rPh>
    <phoneticPr fontId="2"/>
  </si>
  <si>
    <t>雇用形態</t>
    <rPh sb="0" eb="2">
      <t>コヨウ</t>
    </rPh>
    <rPh sb="2" eb="4">
      <t>ケイタイ</t>
    </rPh>
    <phoneticPr fontId="2"/>
  </si>
  <si>
    <t>（注）</t>
    <rPh sb="1" eb="2">
      <t>チュウ</t>
    </rPh>
    <phoneticPr fontId="1"/>
  </si>
  <si>
    <t>①　勤務形態・・・常勤（所定労働時間勤務）、非常勤（所定労働時間より短い勤務）の別を記入。</t>
    <rPh sb="2" eb="4">
      <t>キンム</t>
    </rPh>
    <rPh sb="4" eb="6">
      <t>ケイタイ</t>
    </rPh>
    <rPh sb="9" eb="11">
      <t>ジョウキン</t>
    </rPh>
    <rPh sb="12" eb="14">
      <t>ショテイ</t>
    </rPh>
    <rPh sb="14" eb="16">
      <t>ロウドウ</t>
    </rPh>
    <rPh sb="16" eb="18">
      <t>ジカン</t>
    </rPh>
    <rPh sb="18" eb="20">
      <t>キンム</t>
    </rPh>
    <rPh sb="22" eb="25">
      <t>ヒジョウキン</t>
    </rPh>
    <rPh sb="26" eb="28">
      <t>ショテイ</t>
    </rPh>
    <rPh sb="28" eb="30">
      <t>ロウドウ</t>
    </rPh>
    <rPh sb="30" eb="32">
      <t>ジカン</t>
    </rPh>
    <rPh sb="34" eb="35">
      <t>ミジカ</t>
    </rPh>
    <rPh sb="36" eb="38">
      <t>キンム</t>
    </rPh>
    <rPh sb="40" eb="41">
      <t>ベツ</t>
    </rPh>
    <rPh sb="42" eb="44">
      <t>キニュウ</t>
    </rPh>
    <phoneticPr fontId="1"/>
  </si>
  <si>
    <t>②　勤務時間・・・非常勤の場合は、ひと月の勤務時間数を記入。</t>
    <rPh sb="2" eb="4">
      <t>キンム</t>
    </rPh>
    <rPh sb="4" eb="6">
      <t>ジカン</t>
    </rPh>
    <rPh sb="9" eb="12">
      <t>ヒジョウキン</t>
    </rPh>
    <rPh sb="13" eb="15">
      <t>バアイ</t>
    </rPh>
    <rPh sb="19" eb="20">
      <t>ツキ</t>
    </rPh>
    <rPh sb="21" eb="23">
      <t>キンム</t>
    </rPh>
    <rPh sb="23" eb="25">
      <t>ジカン</t>
    </rPh>
    <rPh sb="25" eb="26">
      <t>スウ</t>
    </rPh>
    <rPh sb="27" eb="29">
      <t>キニュウ</t>
    </rPh>
    <phoneticPr fontId="1"/>
  </si>
  <si>
    <t>職 名</t>
    <rPh sb="0" eb="1">
      <t>ショク</t>
    </rPh>
    <rPh sb="2" eb="3">
      <t>メイ</t>
    </rPh>
    <phoneticPr fontId="1"/>
  </si>
  <si>
    <t>常 勤</t>
    <rPh sb="0" eb="1">
      <t>ツネ</t>
    </rPh>
    <rPh sb="2" eb="3">
      <t>ツトム</t>
    </rPh>
    <phoneticPr fontId="1"/>
  </si>
  <si>
    <t>２　職員一覧</t>
    <rPh sb="2" eb="4">
      <t>ショクイン</t>
    </rPh>
    <rPh sb="4" eb="6">
      <t>イチラン</t>
    </rPh>
    <phoneticPr fontId="3"/>
  </si>
  <si>
    <t>３　職員数及び平均年数</t>
    <rPh sb="2" eb="4">
      <t>ショクイン</t>
    </rPh>
    <rPh sb="4" eb="5">
      <t>スウ</t>
    </rPh>
    <rPh sb="5" eb="6">
      <t>オヨ</t>
    </rPh>
    <rPh sb="7" eb="9">
      <t>ヘイキン</t>
    </rPh>
    <rPh sb="9" eb="11">
      <t>ネンスウ</t>
    </rPh>
    <phoneticPr fontId="3"/>
  </si>
  <si>
    <t>１号認定</t>
    <rPh sb="1" eb="2">
      <t>ゴウ</t>
    </rPh>
    <rPh sb="2" eb="4">
      <t>ニンテイ</t>
    </rPh>
    <phoneticPr fontId="1"/>
  </si>
  <si>
    <t>２号認定</t>
    <rPh sb="1" eb="2">
      <t>ゴウ</t>
    </rPh>
    <rPh sb="2" eb="4">
      <t>ニンテイ</t>
    </rPh>
    <phoneticPr fontId="1"/>
  </si>
  <si>
    <t>３号認定</t>
    <rPh sb="1" eb="2">
      <t>ゴウ</t>
    </rPh>
    <rPh sb="2" eb="4">
      <t>ニンテイ</t>
    </rPh>
    <phoneticPr fontId="1"/>
  </si>
  <si>
    <t>保育士数（常勤換算）</t>
    <rPh sb="0" eb="2">
      <t>ホイク</t>
    </rPh>
    <rPh sb="2" eb="3">
      <t>シ</t>
    </rPh>
    <rPh sb="3" eb="4">
      <t>スウ</t>
    </rPh>
    <rPh sb="5" eb="7">
      <t>ジョウキン</t>
    </rPh>
    <rPh sb="7" eb="9">
      <t>カンザン</t>
    </rPh>
    <phoneticPr fontId="5"/>
  </si>
  <si>
    <t>④　保育士数算定・・・保育士数として算定する者に○を記入。一時預かり等の専任者は算定不可。</t>
    <rPh sb="2" eb="4">
      <t>ホイク</t>
    </rPh>
    <rPh sb="4" eb="5">
      <t>シ</t>
    </rPh>
    <rPh sb="5" eb="6">
      <t>スウ</t>
    </rPh>
    <rPh sb="6" eb="8">
      <t>サンテイ</t>
    </rPh>
    <rPh sb="11" eb="13">
      <t>ホイク</t>
    </rPh>
    <rPh sb="13" eb="14">
      <t>シ</t>
    </rPh>
    <rPh sb="14" eb="15">
      <t>スウ</t>
    </rPh>
    <rPh sb="18" eb="20">
      <t>サンテイ</t>
    </rPh>
    <rPh sb="22" eb="23">
      <t>モノ</t>
    </rPh>
    <rPh sb="26" eb="28">
      <t>キニュウ</t>
    </rPh>
    <rPh sb="29" eb="31">
      <t>イチジ</t>
    </rPh>
    <rPh sb="31" eb="32">
      <t>アズ</t>
    </rPh>
    <rPh sb="34" eb="35">
      <t>トウ</t>
    </rPh>
    <rPh sb="36" eb="39">
      <t>センニンシャ</t>
    </rPh>
    <rPh sb="40" eb="42">
      <t>サンテイ</t>
    </rPh>
    <rPh sb="42" eb="44">
      <t>フカ</t>
    </rPh>
    <phoneticPr fontId="1"/>
  </si>
  <si>
    <t>　　　　　　　　　　　６か月以上の端数は切り上げ。嘱託医等は記入不要。</t>
    <rPh sb="13" eb="14">
      <t>ゲツ</t>
    </rPh>
    <rPh sb="14" eb="16">
      <t>イジョウ</t>
    </rPh>
    <rPh sb="17" eb="19">
      <t>ハスウ</t>
    </rPh>
    <rPh sb="20" eb="21">
      <t>キ</t>
    </rPh>
    <rPh sb="22" eb="23">
      <t>ア</t>
    </rPh>
    <rPh sb="25" eb="27">
      <t>ショクタク</t>
    </rPh>
    <rPh sb="27" eb="28">
      <t>イ</t>
    </rPh>
    <rPh sb="28" eb="29">
      <t>トウ</t>
    </rPh>
    <rPh sb="30" eb="32">
      <t>キニュウ</t>
    </rPh>
    <rPh sb="32" eb="34">
      <t>フヨウ</t>
    </rPh>
    <phoneticPr fontId="1"/>
  </si>
  <si>
    <t>保育士
数算定</t>
    <rPh sb="0" eb="2">
      <t>ホイク</t>
    </rPh>
    <rPh sb="2" eb="3">
      <t>シ</t>
    </rPh>
    <rPh sb="4" eb="5">
      <t>スウ</t>
    </rPh>
    <rPh sb="5" eb="7">
      <t>サンテイ</t>
    </rPh>
    <phoneticPr fontId="2"/>
  </si>
  <si>
    <t>保育士数算定</t>
    <rPh sb="0" eb="2">
      <t>ホイク</t>
    </rPh>
    <rPh sb="2" eb="3">
      <t>シ</t>
    </rPh>
    <rPh sb="3" eb="4">
      <t>スウ</t>
    </rPh>
    <rPh sb="4" eb="6">
      <t>サンテイ</t>
    </rPh>
    <phoneticPr fontId="1"/>
  </si>
  <si>
    <t>雇用形態
（保育士数算定者）</t>
    <rPh sb="0" eb="2">
      <t>コヨウ</t>
    </rPh>
    <rPh sb="2" eb="4">
      <t>ケイタイ</t>
    </rPh>
    <rPh sb="6" eb="8">
      <t>ホイク</t>
    </rPh>
    <rPh sb="8" eb="9">
      <t>シ</t>
    </rPh>
    <rPh sb="9" eb="10">
      <t>スウ</t>
    </rPh>
    <rPh sb="10" eb="12">
      <t>サンテイ</t>
    </rPh>
    <rPh sb="12" eb="13">
      <t>シャ</t>
    </rPh>
    <phoneticPr fontId="1"/>
  </si>
  <si>
    <t>主任保育士</t>
    <rPh sb="0" eb="2">
      <t>シュニン</t>
    </rPh>
    <rPh sb="2" eb="4">
      <t>ホイク</t>
    </rPh>
    <rPh sb="4" eb="5">
      <t>シ</t>
    </rPh>
    <phoneticPr fontId="1"/>
  </si>
  <si>
    <t>保育士</t>
    <rPh sb="0" eb="2">
      <t>ホイク</t>
    </rPh>
    <rPh sb="2" eb="3">
      <t>シ</t>
    </rPh>
    <phoneticPr fontId="1"/>
  </si>
  <si>
    <t>保育補助者</t>
    <rPh sb="0" eb="2">
      <t>ホイク</t>
    </rPh>
    <rPh sb="2" eb="4">
      <t>ホジョ</t>
    </rPh>
    <rPh sb="4" eb="5">
      <t>シャ</t>
    </rPh>
    <phoneticPr fontId="1"/>
  </si>
  <si>
    <t>嘱託医</t>
    <rPh sb="0" eb="2">
      <t>ショクタク</t>
    </rPh>
    <rPh sb="2" eb="3">
      <t>イ</t>
    </rPh>
    <phoneticPr fontId="1"/>
  </si>
  <si>
    <t>嘱託歯科医</t>
    <rPh sb="0" eb="2">
      <t>ショクタク</t>
    </rPh>
    <rPh sb="2" eb="4">
      <t>シカ</t>
    </rPh>
    <rPh sb="4" eb="5">
      <t>イ</t>
    </rPh>
    <phoneticPr fontId="1"/>
  </si>
  <si>
    <t>就業規則等で定めた常勤職員の勤務時間（月）</t>
    <rPh sb="0" eb="2">
      <t>シュウギョウ</t>
    </rPh>
    <rPh sb="2" eb="4">
      <t>キソク</t>
    </rPh>
    <rPh sb="4" eb="5">
      <t>トウ</t>
    </rPh>
    <rPh sb="6" eb="7">
      <t>サダ</t>
    </rPh>
    <rPh sb="9" eb="11">
      <t>ジョウキン</t>
    </rPh>
    <rPh sb="11" eb="13">
      <t>ショクイン</t>
    </rPh>
    <rPh sb="14" eb="16">
      <t>キンム</t>
    </rPh>
    <rPh sb="16" eb="18">
      <t>ジカン</t>
    </rPh>
    <rPh sb="19" eb="20">
      <t>ツキ</t>
    </rPh>
    <phoneticPr fontId="1"/>
  </si>
  <si>
    <t>勤務時間
（月）</t>
    <rPh sb="0" eb="2">
      <t>キンム</t>
    </rPh>
    <rPh sb="2" eb="4">
      <t>ジカン</t>
    </rPh>
    <rPh sb="6" eb="7">
      <t>ツキ</t>
    </rPh>
    <phoneticPr fontId="2"/>
  </si>
  <si>
    <t>保育士数（常勤換算）</t>
    <rPh sb="0" eb="2">
      <t>ホイク</t>
    </rPh>
    <rPh sb="2" eb="3">
      <t>シ</t>
    </rPh>
    <rPh sb="3" eb="4">
      <t>スウ</t>
    </rPh>
    <rPh sb="5" eb="7">
      <t>ジョウキン</t>
    </rPh>
    <rPh sb="7" eb="9">
      <t>カンザン</t>
    </rPh>
    <phoneticPr fontId="1"/>
  </si>
  <si>
    <t>嘱託歯科医</t>
    <rPh sb="0" eb="2">
      <t>ショクタク</t>
    </rPh>
    <rPh sb="2" eb="5">
      <t>シカイ</t>
    </rPh>
    <phoneticPr fontId="1"/>
  </si>
  <si>
    <t>雇用形態（保育士数算定者）</t>
    <rPh sb="0" eb="2">
      <t>コヨウ</t>
    </rPh>
    <rPh sb="2" eb="4">
      <t>ケイタイ</t>
    </rPh>
    <rPh sb="5" eb="7">
      <t>ホイク</t>
    </rPh>
    <rPh sb="7" eb="8">
      <t>シ</t>
    </rPh>
    <rPh sb="8" eb="9">
      <t>スウ</t>
    </rPh>
    <rPh sb="9" eb="11">
      <t>サンテイ</t>
    </rPh>
    <rPh sb="11" eb="12">
      <t>シャ</t>
    </rPh>
    <phoneticPr fontId="1"/>
  </si>
  <si>
    <t>主任保育士等専任化</t>
    <rPh sb="0" eb="2">
      <t>シュニン</t>
    </rPh>
    <rPh sb="2" eb="4">
      <t>ホイク</t>
    </rPh>
    <rPh sb="4" eb="5">
      <t>シ</t>
    </rPh>
    <rPh sb="5" eb="6">
      <t>トウ</t>
    </rPh>
    <rPh sb="6" eb="8">
      <t>センニン</t>
    </rPh>
    <rPh sb="8" eb="9">
      <t>カ</t>
    </rPh>
    <phoneticPr fontId="3"/>
  </si>
  <si>
    <t>水色セルに入力</t>
    <rPh sb="0" eb="2">
      <t>ミズイロ</t>
    </rPh>
    <rPh sb="5" eb="7">
      <t>ニュウリョク</t>
    </rPh>
    <phoneticPr fontId="5"/>
  </si>
  <si>
    <t>有</t>
  </si>
  <si>
    <t>２・３号利用定員</t>
    <rPh sb="3" eb="4">
      <t>ゴウ</t>
    </rPh>
    <rPh sb="4" eb="6">
      <t>リヨウ</t>
    </rPh>
    <phoneticPr fontId="3"/>
  </si>
  <si>
    <t>担当業務・クラス等</t>
    <rPh sb="0" eb="2">
      <t>タントウ</t>
    </rPh>
    <rPh sb="2" eb="4">
      <t>ギョウム</t>
    </rPh>
    <rPh sb="8" eb="9">
      <t>トウ</t>
    </rPh>
    <phoneticPr fontId="2"/>
  </si>
  <si>
    <t>（保育所型認定こども園）</t>
    <rPh sb="1" eb="3">
      <t>ホイク</t>
    </rPh>
    <rPh sb="3" eb="4">
      <t>ショ</t>
    </rPh>
    <rPh sb="4" eb="5">
      <t>ガタ</t>
    </rPh>
    <rPh sb="5" eb="7">
      <t>ニンテイ</t>
    </rPh>
    <rPh sb="10" eb="11">
      <t>エン</t>
    </rPh>
    <phoneticPr fontId="1"/>
  </si>
  <si>
    <t>③　学級担任・・・学級担任に○を記入。</t>
    <rPh sb="2" eb="4">
      <t>ガッキュウ</t>
    </rPh>
    <rPh sb="4" eb="6">
      <t>タンニン</t>
    </rPh>
    <rPh sb="9" eb="11">
      <t>ガッキュウ</t>
    </rPh>
    <rPh sb="11" eb="13">
      <t>タンニン</t>
    </rPh>
    <rPh sb="16" eb="18">
      <t>キニュウ</t>
    </rPh>
    <phoneticPr fontId="1"/>
  </si>
  <si>
    <t>⑤　経験年数・・・事業開始時点の当該業務の経験年数を記入。園長、主任保育士等は保育士の経験年数を含める。</t>
    <rPh sb="2" eb="4">
      <t>ケイケン</t>
    </rPh>
    <rPh sb="4" eb="6">
      <t>ネンスウ</t>
    </rPh>
    <rPh sb="9" eb="11">
      <t>ジギョウ</t>
    </rPh>
    <rPh sb="11" eb="13">
      <t>カイシ</t>
    </rPh>
    <rPh sb="13" eb="15">
      <t>ジテン</t>
    </rPh>
    <rPh sb="16" eb="18">
      <t>トウガイ</t>
    </rPh>
    <rPh sb="18" eb="20">
      <t>ギョウム</t>
    </rPh>
    <rPh sb="21" eb="23">
      <t>ケイケン</t>
    </rPh>
    <rPh sb="23" eb="25">
      <t>ネンスウ</t>
    </rPh>
    <rPh sb="26" eb="28">
      <t>キニュウ</t>
    </rPh>
    <rPh sb="29" eb="31">
      <t>エンチョウ</t>
    </rPh>
    <rPh sb="32" eb="34">
      <t>シュニン</t>
    </rPh>
    <rPh sb="34" eb="36">
      <t>ホイク</t>
    </rPh>
    <rPh sb="36" eb="37">
      <t>シ</t>
    </rPh>
    <rPh sb="37" eb="38">
      <t>トウ</t>
    </rPh>
    <rPh sb="39" eb="41">
      <t>ホイク</t>
    </rPh>
    <rPh sb="40" eb="41">
      <t>ヨウホ</t>
    </rPh>
    <rPh sb="41" eb="42">
      <t>シ</t>
    </rPh>
    <rPh sb="43" eb="45">
      <t>ケイケン</t>
    </rPh>
    <rPh sb="45" eb="47">
      <t>ネンスウ</t>
    </rPh>
    <rPh sb="48" eb="49">
      <t>フク</t>
    </rPh>
    <phoneticPr fontId="1"/>
  </si>
  <si>
    <t>⑥　勤続年数・・・現施設での勤続年数を記入。６か月以上の端数は切り上げ。嘱託医等は記入不要。</t>
    <rPh sb="2" eb="4">
      <t>キンゾク</t>
    </rPh>
    <rPh sb="4" eb="6">
      <t>ネンスウ</t>
    </rPh>
    <rPh sb="9" eb="10">
      <t>ウツツ</t>
    </rPh>
    <rPh sb="10" eb="12">
      <t>シセツ</t>
    </rPh>
    <rPh sb="14" eb="16">
      <t>キンゾク</t>
    </rPh>
    <rPh sb="16" eb="18">
      <t>ネンスウ</t>
    </rPh>
    <rPh sb="19" eb="21">
      <t>キニュウ</t>
    </rPh>
    <rPh sb="36" eb="38">
      <t>ショクタク</t>
    </rPh>
    <phoneticPr fontId="1"/>
  </si>
  <si>
    <t>施設名称入力</t>
    <rPh sb="0" eb="2">
      <t>シセツ</t>
    </rPh>
    <rPh sb="2" eb="4">
      <t>メイショウ</t>
    </rPh>
    <rPh sb="4" eb="6">
      <t>ニュウリョク</t>
    </rPh>
    <phoneticPr fontId="5"/>
  </si>
  <si>
    <t>※ ０歳児４人以上の場合、看護師、准看護師又は保健師１人に限り、保育士１人として算定可（但し保育従事者に限る）</t>
    <rPh sb="34" eb="35">
      <t>シ</t>
    </rPh>
    <phoneticPr fontId="5"/>
  </si>
  <si>
    <t>※ 小数点第１位四捨五入</t>
    <phoneticPr fontId="3"/>
  </si>
  <si>
    <t>※ 園長等が兼務する場合は配置不要</t>
    <phoneticPr fontId="5"/>
  </si>
  <si>
    <t>（表は自動計算）</t>
    <rPh sb="1" eb="2">
      <t>ヒョウ</t>
    </rPh>
    <rPh sb="3" eb="5">
      <t>ジドウ</t>
    </rPh>
    <rPh sb="5" eb="7">
      <t>ケイサン</t>
    </rPh>
    <phoneticPr fontId="1"/>
  </si>
  <si>
    <t>※ 常勤換算 ＝ 短時間勤務者の１か月の勤務時間数の合計／各施設の就業規則等で定めた常勤職員の１か月の勤務時間数</t>
    <rPh sb="37" eb="38">
      <t>トウ</t>
    </rPh>
    <phoneticPr fontId="5"/>
  </si>
  <si>
    <t>「２　職員一覧」の保育士数を転記</t>
    <rPh sb="3" eb="5">
      <t>ショクイン</t>
    </rPh>
    <rPh sb="5" eb="7">
      <t>イチラン</t>
    </rPh>
    <rPh sb="9" eb="11">
      <t>ホイク</t>
    </rPh>
    <rPh sb="11" eb="12">
      <t>シ</t>
    </rPh>
    <rPh sb="12" eb="13">
      <t>スウ</t>
    </rPh>
    <rPh sb="14" eb="16">
      <t>テンキ</t>
    </rPh>
    <phoneticPr fontId="5"/>
  </si>
  <si>
    <t>勤務時間入力</t>
    <rPh sb="0" eb="2">
      <t>キンム</t>
    </rPh>
    <rPh sb="2" eb="4">
      <t>ジカン</t>
    </rPh>
    <rPh sb="4" eb="6">
      <t>ニュウリョク</t>
    </rPh>
    <phoneticPr fontId="5"/>
  </si>
  <si>
    <t>園長等の兼務</t>
    <rPh sb="0" eb="2">
      <t>エンチョウ</t>
    </rPh>
    <rPh sb="2" eb="3">
      <t>トウ</t>
    </rPh>
    <rPh sb="4" eb="6">
      <t>ケンム</t>
    </rPh>
    <phoneticPr fontId="1"/>
  </si>
  <si>
    <t>※ ２・３号利用定員が40人以下の場合は１人、</t>
    <rPh sb="5" eb="6">
      <t>ゴウ</t>
    </rPh>
    <rPh sb="6" eb="8">
      <t>リヨウ</t>
    </rPh>
    <rPh sb="8" eb="10">
      <t>テイイン</t>
    </rPh>
    <rPh sb="13" eb="14">
      <t>ニン</t>
    </rPh>
    <rPh sb="14" eb="16">
      <t>イカ</t>
    </rPh>
    <rPh sb="17" eb="19">
      <t>バアイ</t>
    </rPh>
    <rPh sb="21" eb="22">
      <t>ニン</t>
    </rPh>
    <phoneticPr fontId="1"/>
  </si>
  <si>
    <t>　　41人以上150人以下の場合は２人</t>
    <rPh sb="4" eb="5">
      <t>ニン</t>
    </rPh>
    <rPh sb="5" eb="7">
      <t>イジョウ</t>
    </rPh>
    <rPh sb="10" eb="11">
      <t>ニン</t>
    </rPh>
    <rPh sb="11" eb="13">
      <t>イカ</t>
    </rPh>
    <rPh sb="14" eb="16">
      <t>バアイ</t>
    </rPh>
    <rPh sb="18" eb="19">
      <t>ニン</t>
    </rPh>
    <phoneticPr fontId="1"/>
  </si>
  <si>
    <t>○</t>
    <phoneticPr fontId="1"/>
  </si>
  <si>
    <r>
      <t>× 1/</t>
    </r>
    <r>
      <rPr>
        <sz val="12"/>
        <color rgb="FFFF0000"/>
        <rFont val="ＭＳ Ｐゴシック"/>
        <family val="3"/>
        <charset val="128"/>
        <scheme val="minor"/>
      </rPr>
      <t>15</t>
    </r>
    <r>
      <rPr>
        <sz val="12"/>
        <rFont val="ＭＳ Ｐゴシック"/>
        <family val="3"/>
        <charset val="128"/>
        <scheme val="minor"/>
      </rPr>
      <t xml:space="preserve"> ＝</t>
    </r>
    <phoneticPr fontId="3"/>
  </si>
  <si>
    <r>
      <t>× 1/</t>
    </r>
    <r>
      <rPr>
        <sz val="12"/>
        <color rgb="FFFF0000"/>
        <rFont val="ＭＳ Ｐゴシック"/>
        <family val="3"/>
        <charset val="128"/>
        <scheme val="minor"/>
      </rPr>
      <t>25</t>
    </r>
    <r>
      <rPr>
        <sz val="12"/>
        <rFont val="ＭＳ Ｐゴシック"/>
        <family val="3"/>
        <charset val="128"/>
        <scheme val="minor"/>
      </rPr>
      <t xml:space="preserve"> ＝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</si>
</sst>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&quot;人&quot;"/>
    <numFmt numFmtId="177" formatCode="##0.0##&quot;人&quot;"/>
    <numFmt numFmtId="178" formatCode="##.0&quot;人&quot;"/>
    <numFmt numFmtId="179" formatCode="##0.0&quot;人&quot;"/>
    <numFmt numFmtId="180" formatCode="#,##0.0;&quot;▲ &quot;#,##0.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  <scheme val="minor"/>
    </font>
    <font>
      <b/>
      <u/>
      <sz val="12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4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4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0FEF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</cellStyleXfs>
  <cellXfs count="195">
    <xf numFmtId="0" fontId="0" fillId="0" borderId="0" xfId="0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3" fillId="0" borderId="0" xfId="0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0" fillId="0" borderId="0" xfId="3" applyFont="1"/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0" fillId="0" borderId="0" xfId="3" applyFont="1" applyBorder="1"/>
    <xf numFmtId="0" fontId="10" fillId="0" borderId="0" xfId="2" applyFont="1" applyBorder="1">
      <alignment vertical="center"/>
    </xf>
    <xf numFmtId="0" fontId="10" fillId="0" borderId="7" xfId="3" applyFont="1" applyBorder="1"/>
    <xf numFmtId="0" fontId="14" fillId="0" borderId="8" xfId="2" applyFont="1" applyBorder="1" applyAlignment="1">
      <alignment horizontal="left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0" fillId="0" borderId="8" xfId="3" applyFont="1" applyBorder="1"/>
    <xf numFmtId="0" fontId="10" fillId="0" borderId="8" xfId="3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shrinkToFit="1"/>
    </xf>
    <xf numFmtId="0" fontId="14" fillId="0" borderId="15" xfId="2" applyNumberFormat="1" applyFont="1" applyFill="1" applyBorder="1" applyAlignment="1" applyProtection="1">
      <alignment vertical="center"/>
      <protection locked="0"/>
    </xf>
    <xf numFmtId="0" fontId="14" fillId="2" borderId="6" xfId="2" applyNumberFormat="1" applyFont="1" applyFill="1" applyBorder="1" applyAlignment="1" applyProtection="1">
      <alignment vertical="center"/>
      <protection locked="0"/>
    </xf>
    <xf numFmtId="176" fontId="14" fillId="0" borderId="4" xfId="2" applyNumberFormat="1" applyFont="1" applyFill="1" applyBorder="1" applyAlignment="1">
      <alignment vertical="center"/>
    </xf>
    <xf numFmtId="176" fontId="14" fillId="0" borderId="6" xfId="2" applyNumberFormat="1" applyFont="1" applyFill="1" applyBorder="1" applyAlignment="1">
      <alignment vertical="center"/>
    </xf>
    <xf numFmtId="56" fontId="14" fillId="0" borderId="6" xfId="2" applyNumberFormat="1" applyFont="1" applyBorder="1" applyAlignment="1">
      <alignment vertical="center" shrinkToFit="1"/>
    </xf>
    <xf numFmtId="177" fontId="14" fillId="0" borderId="6" xfId="2" applyNumberFormat="1" applyFont="1" applyBorder="1">
      <alignment vertical="center"/>
    </xf>
    <xf numFmtId="0" fontId="14" fillId="0" borderId="9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176" fontId="14" fillId="0" borderId="10" xfId="2" applyNumberFormat="1" applyFont="1" applyFill="1" applyBorder="1">
      <alignment vertical="center"/>
    </xf>
    <xf numFmtId="176" fontId="14" fillId="0" borderId="1" xfId="2" applyNumberFormat="1" applyFont="1" applyFill="1" applyBorder="1">
      <alignment vertical="center"/>
    </xf>
    <xf numFmtId="0" fontId="14" fillId="0" borderId="9" xfId="2" applyFont="1" applyBorder="1" applyAlignment="1">
      <alignment horizontal="center" vertical="center" shrinkToFit="1"/>
    </xf>
    <xf numFmtId="176" fontId="14" fillId="0" borderId="11" xfId="2" applyNumberFormat="1" applyFont="1" applyFill="1" applyBorder="1" applyAlignment="1">
      <alignment vertical="center"/>
    </xf>
    <xf numFmtId="0" fontId="15" fillId="0" borderId="7" xfId="2" applyFont="1" applyBorder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1" xfId="2" applyFont="1" applyBorder="1" applyAlignment="1">
      <alignment horizontal="left" vertical="top" wrapText="1"/>
    </xf>
    <xf numFmtId="0" fontId="10" fillId="0" borderId="1" xfId="3" applyFont="1" applyBorder="1"/>
    <xf numFmtId="176" fontId="14" fillId="0" borderId="6" xfId="2" applyNumberFormat="1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0" fillId="0" borderId="3" xfId="3" applyFont="1" applyBorder="1"/>
    <xf numFmtId="176" fontId="14" fillId="0" borderId="4" xfId="2" applyNumberFormat="1" applyFont="1" applyFill="1" applyBorder="1">
      <alignment vertical="center"/>
    </xf>
    <xf numFmtId="0" fontId="14" fillId="0" borderId="4" xfId="2" applyFont="1" applyBorder="1" applyAlignment="1">
      <alignment vertical="center"/>
    </xf>
    <xf numFmtId="176" fontId="14" fillId="0" borderId="11" xfId="2" applyNumberFormat="1" applyFont="1" applyBorder="1">
      <alignment vertical="center"/>
    </xf>
    <xf numFmtId="0" fontId="14" fillId="0" borderId="7" xfId="3" applyFont="1" applyBorder="1"/>
    <xf numFmtId="0" fontId="14" fillId="0" borderId="0" xfId="3" applyFont="1" applyBorder="1"/>
    <xf numFmtId="0" fontId="16" fillId="0" borderId="1" xfId="3" applyFont="1" applyBorder="1"/>
    <xf numFmtId="178" fontId="14" fillId="2" borderId="6" xfId="2" applyNumberFormat="1" applyFont="1" applyFill="1" applyBorder="1">
      <alignment vertical="center"/>
    </xf>
    <xf numFmtId="0" fontId="14" fillId="0" borderId="0" xfId="2" applyFont="1" applyBorder="1" applyAlignment="1">
      <alignment horizontal="left" vertical="center"/>
    </xf>
    <xf numFmtId="0" fontId="14" fillId="0" borderId="6" xfId="2" applyFont="1" applyBorder="1" applyAlignment="1">
      <alignment vertical="center" shrinkToFit="1"/>
    </xf>
    <xf numFmtId="0" fontId="14" fillId="0" borderId="2" xfId="3" applyFont="1" applyFill="1" applyBorder="1" applyAlignment="1">
      <alignment vertical="center"/>
    </xf>
    <xf numFmtId="0" fontId="14" fillId="0" borderId="3" xfId="3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176" fontId="14" fillId="2" borderId="6" xfId="2" applyNumberFormat="1" applyFont="1" applyFill="1" applyBorder="1" applyProtection="1">
      <alignment vertical="center"/>
      <protection locked="0"/>
    </xf>
    <xf numFmtId="0" fontId="10" fillId="0" borderId="0" xfId="3" applyFont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0" fillId="0" borderId="10" xfId="3" applyFont="1" applyBorder="1"/>
    <xf numFmtId="0" fontId="14" fillId="0" borderId="6" xfId="3" applyFont="1" applyBorder="1" applyAlignment="1">
      <alignment horizontal="left" vertical="center"/>
    </xf>
    <xf numFmtId="0" fontId="14" fillId="0" borderId="7" xfId="2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5" fillId="0" borderId="7" xfId="2" applyFont="1" applyFill="1" applyBorder="1" applyAlignment="1">
      <alignment vertical="top" wrapText="1"/>
    </xf>
    <xf numFmtId="0" fontId="15" fillId="0" borderId="1" xfId="2" applyFont="1" applyFill="1" applyBorder="1" applyAlignment="1">
      <alignment vertical="top" wrapText="1"/>
    </xf>
    <xf numFmtId="0" fontId="10" fillId="0" borderId="8" xfId="3" applyFont="1" applyBorder="1" applyAlignment="1">
      <alignment vertical="center"/>
    </xf>
    <xf numFmtId="0" fontId="10" fillId="0" borderId="14" xfId="3" applyFont="1" applyBorder="1" applyAlignment="1">
      <alignment vertical="center"/>
    </xf>
    <xf numFmtId="0" fontId="15" fillId="0" borderId="13" xfId="2" applyFont="1" applyFill="1" applyBorder="1" applyAlignment="1">
      <alignment vertical="top" wrapText="1"/>
    </xf>
    <xf numFmtId="0" fontId="15" fillId="0" borderId="14" xfId="2" applyFont="1" applyFill="1" applyBorder="1" applyAlignment="1">
      <alignment vertical="top" wrapText="1"/>
    </xf>
    <xf numFmtId="176" fontId="14" fillId="2" borderId="6" xfId="2" applyNumberFormat="1" applyFont="1" applyFill="1" applyBorder="1" applyAlignment="1" applyProtection="1">
      <alignment horizontal="center" vertical="center"/>
      <protection locked="0"/>
    </xf>
    <xf numFmtId="0" fontId="14" fillId="0" borderId="10" xfId="2" applyFont="1" applyFill="1" applyBorder="1" applyAlignment="1">
      <alignment vertical="center"/>
    </xf>
    <xf numFmtId="0" fontId="14" fillId="0" borderId="9" xfId="2" applyFont="1" applyFill="1" applyBorder="1" applyAlignment="1">
      <alignment vertical="center"/>
    </xf>
    <xf numFmtId="176" fontId="14" fillId="2" borderId="5" xfId="2" applyNumberFormat="1" applyFont="1" applyFill="1" applyBorder="1" applyProtection="1">
      <alignment vertical="center"/>
      <protection locked="0"/>
    </xf>
    <xf numFmtId="0" fontId="14" fillId="0" borderId="8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top"/>
    </xf>
    <xf numFmtId="0" fontId="15" fillId="0" borderId="14" xfId="2" applyFont="1" applyFill="1" applyBorder="1" applyAlignment="1">
      <alignment vertical="top"/>
    </xf>
    <xf numFmtId="179" fontId="14" fillId="2" borderId="6" xfId="2" applyNumberFormat="1" applyFont="1" applyFill="1" applyBorder="1" applyProtection="1">
      <alignment vertical="center"/>
      <protection locked="0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 shrinkToFit="1"/>
    </xf>
    <xf numFmtId="0" fontId="17" fillId="0" borderId="0" xfId="1" applyFont="1" applyAlignment="1" applyProtection="1">
      <alignment vertical="center"/>
      <protection locked="0"/>
    </xf>
    <xf numFmtId="0" fontId="10" fillId="0" borderId="0" xfId="2" applyNumberFormat="1" applyFont="1" applyFill="1" applyAlignment="1">
      <alignment vertical="center" shrinkToFit="1"/>
    </xf>
    <xf numFmtId="0" fontId="2" fillId="0" borderId="0" xfId="0" applyFont="1" applyFill="1">
      <alignment vertical="center"/>
    </xf>
    <xf numFmtId="49" fontId="12" fillId="0" borderId="0" xfId="2" applyNumberFormat="1" applyFont="1" applyFill="1" applyAlignment="1">
      <alignment vertical="center"/>
    </xf>
    <xf numFmtId="49" fontId="12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vertical="center" shrinkToFit="1"/>
    </xf>
    <xf numFmtId="0" fontId="12" fillId="0" borderId="0" xfId="2" applyFont="1" applyFill="1" applyAlignment="1">
      <alignment horizontal="right" vertical="center" shrinkToFit="1"/>
    </xf>
    <xf numFmtId="0" fontId="12" fillId="0" borderId="0" xfId="2" applyFont="1" applyFill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15" fillId="0" borderId="13" xfId="2" applyFont="1" applyFill="1" applyBorder="1" applyAlignment="1">
      <alignment vertical="center"/>
    </xf>
    <xf numFmtId="0" fontId="14" fillId="0" borderId="8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 shrinkToFit="1"/>
    </xf>
    <xf numFmtId="176" fontId="14" fillId="0" borderId="4" xfId="2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80" fontId="2" fillId="0" borderId="6" xfId="0" applyNumberFormat="1" applyFont="1" applyBorder="1" applyAlignment="1">
      <alignment vertical="center" shrinkToFit="1"/>
    </xf>
    <xf numFmtId="0" fontId="19" fillId="2" borderId="8" xfId="0" applyFont="1" applyFill="1" applyBorder="1" applyAlignment="1">
      <alignment horizontal="right" vertical="center"/>
    </xf>
    <xf numFmtId="0" fontId="19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/>
    </xf>
    <xf numFmtId="0" fontId="15" fillId="0" borderId="10" xfId="3" applyFont="1" applyBorder="1" applyAlignment="1">
      <alignment horizontal="left" vertical="center"/>
    </xf>
    <xf numFmtId="0" fontId="15" fillId="0" borderId="10" xfId="3" applyFont="1" applyBorder="1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>
      <alignment vertical="center"/>
    </xf>
    <xf numFmtId="0" fontId="10" fillId="0" borderId="0" xfId="2" applyFont="1" applyFill="1" applyBorder="1" applyAlignment="1">
      <alignment vertical="center"/>
    </xf>
    <xf numFmtId="0" fontId="14" fillId="0" borderId="6" xfId="2" applyNumberFormat="1" applyFont="1" applyFill="1" applyBorder="1" applyAlignment="1" applyProtection="1">
      <alignment horizontal="center" vertical="center" shrinkToFit="1"/>
      <protection locked="0"/>
    </xf>
    <xf numFmtId="176" fontId="14" fillId="0" borderId="6" xfId="2" applyNumberFormat="1" applyFont="1" applyFill="1" applyBorder="1">
      <alignment vertical="center"/>
    </xf>
    <xf numFmtId="0" fontId="10" fillId="0" borderId="8" xfId="3" applyFont="1" applyBorder="1" applyAlignment="1">
      <alignment vertical="top"/>
    </xf>
    <xf numFmtId="0" fontId="10" fillId="0" borderId="14" xfId="3" applyFont="1" applyBorder="1" applyAlignment="1">
      <alignment vertical="top"/>
    </xf>
    <xf numFmtId="0" fontId="14" fillId="0" borderId="9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13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0" fontId="14" fillId="0" borderId="2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4" fillId="0" borderId="5" xfId="2" applyFont="1" applyBorder="1" applyAlignment="1">
      <alignment horizontal="center" vertical="center" textRotation="255" wrapText="1"/>
    </xf>
    <xf numFmtId="0" fontId="14" fillId="0" borderId="16" xfId="2" applyFont="1" applyBorder="1" applyAlignment="1">
      <alignment horizontal="center" vertical="center" textRotation="255" wrapText="1"/>
    </xf>
    <xf numFmtId="0" fontId="14" fillId="0" borderId="12" xfId="2" applyFont="1" applyBorder="1" applyAlignment="1">
      <alignment horizontal="center" vertical="center" textRotation="255" wrapText="1"/>
    </xf>
    <xf numFmtId="177" fontId="14" fillId="0" borderId="2" xfId="2" applyNumberFormat="1" applyFont="1" applyFill="1" applyBorder="1" applyAlignment="1">
      <alignment horizontal="left" vertical="center"/>
    </xf>
    <xf numFmtId="177" fontId="14" fillId="0" borderId="3" xfId="2" applyNumberFormat="1" applyFont="1" applyFill="1" applyBorder="1" applyAlignment="1">
      <alignment horizontal="left" vertical="center"/>
    </xf>
    <xf numFmtId="177" fontId="14" fillId="0" borderId="2" xfId="2" applyNumberFormat="1" applyFont="1" applyFill="1" applyBorder="1" applyAlignment="1">
      <alignment horizontal="left" vertical="center" shrinkToFit="1"/>
    </xf>
    <xf numFmtId="177" fontId="14" fillId="0" borderId="3" xfId="2" applyNumberFormat="1" applyFont="1" applyFill="1" applyBorder="1" applyAlignment="1">
      <alignment horizontal="left" vertical="center" shrinkToFit="1"/>
    </xf>
    <xf numFmtId="177" fontId="14" fillId="0" borderId="9" xfId="2" applyNumberFormat="1" applyFont="1" applyFill="1" applyBorder="1" applyAlignment="1">
      <alignment horizontal="left" vertical="center"/>
    </xf>
    <xf numFmtId="177" fontId="14" fillId="0" borderId="10" xfId="2" applyNumberFormat="1" applyFont="1" applyFill="1" applyBorder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56" fontId="14" fillId="0" borderId="4" xfId="2" applyNumberFormat="1" applyFont="1" applyBorder="1" applyAlignment="1">
      <alignment horizontal="center" vertical="center"/>
    </xf>
    <xf numFmtId="56" fontId="14" fillId="0" borderId="6" xfId="2" applyNumberFormat="1" applyFont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176" fontId="14" fillId="0" borderId="6" xfId="2" applyNumberFormat="1" applyFont="1" applyFill="1" applyBorder="1" applyAlignment="1">
      <alignment horizontal="right" vertical="center"/>
    </xf>
    <xf numFmtId="177" fontId="14" fillId="0" borderId="6" xfId="2" applyNumberFormat="1" applyFont="1" applyBorder="1" applyAlignment="1">
      <alignment horizontal="right" vertical="center"/>
    </xf>
    <xf numFmtId="56" fontId="14" fillId="0" borderId="5" xfId="2" applyNumberFormat="1" applyFont="1" applyBorder="1" applyAlignment="1">
      <alignment horizontal="center" vertical="center" shrinkToFit="1"/>
    </xf>
    <xf numFmtId="56" fontId="14" fillId="0" borderId="12" xfId="2" applyNumberFormat="1" applyFont="1" applyBorder="1" applyAlignment="1">
      <alignment horizontal="center" vertical="center" shrinkToFit="1"/>
    </xf>
    <xf numFmtId="177" fontId="14" fillId="0" borderId="5" xfId="2" applyNumberFormat="1" applyFont="1" applyBorder="1" applyAlignment="1">
      <alignment horizontal="right" vertical="center"/>
    </xf>
    <xf numFmtId="177" fontId="14" fillId="0" borderId="12" xfId="2" applyNumberFormat="1" applyFont="1" applyBorder="1" applyAlignment="1">
      <alignment horizontal="right" vertical="center"/>
    </xf>
    <xf numFmtId="56" fontId="14" fillId="0" borderId="6" xfId="2" applyNumberFormat="1" applyFont="1" applyBorder="1" applyAlignment="1">
      <alignment horizontal="left" vertical="center" shrinkToFit="1"/>
    </xf>
    <xf numFmtId="0" fontId="14" fillId="0" borderId="2" xfId="2" applyFont="1" applyFill="1" applyBorder="1" applyAlignment="1">
      <alignment horizontal="center" vertical="center" shrinkToFit="1"/>
    </xf>
    <xf numFmtId="0" fontId="14" fillId="0" borderId="3" xfId="2" applyFont="1" applyFill="1" applyBorder="1" applyAlignment="1">
      <alignment horizontal="center" vertical="center" shrinkToFit="1"/>
    </xf>
    <xf numFmtId="0" fontId="14" fillId="0" borderId="4" xfId="2" applyFont="1" applyFill="1" applyBorder="1" applyAlignment="1">
      <alignment horizontal="center" vertical="center" shrinkToFit="1"/>
    </xf>
    <xf numFmtId="49" fontId="12" fillId="2" borderId="0" xfId="2" applyNumberFormat="1" applyFont="1" applyFill="1" applyAlignment="1">
      <alignment horizontal="left" vertical="center" shrinkToFit="1"/>
    </xf>
    <xf numFmtId="56" fontId="14" fillId="2" borderId="2" xfId="2" applyNumberFormat="1" applyFont="1" applyFill="1" applyBorder="1" applyAlignment="1" applyProtection="1">
      <alignment horizontal="center" vertical="center"/>
      <protection locked="0"/>
    </xf>
    <xf numFmtId="56" fontId="14" fillId="2" borderId="4" xfId="2" applyNumberFormat="1" applyFont="1" applyFill="1" applyBorder="1" applyAlignment="1" applyProtection="1">
      <alignment horizontal="center" vertical="center"/>
      <protection locked="0"/>
    </xf>
    <xf numFmtId="0" fontId="14" fillId="0" borderId="9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0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0" fontId="15" fillId="0" borderId="7" xfId="2" applyFont="1" applyBorder="1" applyAlignment="1">
      <alignment horizontal="left" vertical="top" wrapText="1" shrinkToFit="1"/>
    </xf>
    <xf numFmtId="0" fontId="15" fillId="0" borderId="0" xfId="2" applyFont="1" applyBorder="1" applyAlignment="1">
      <alignment horizontal="left" vertical="top" wrapText="1" shrinkToFit="1"/>
    </xf>
    <xf numFmtId="0" fontId="15" fillId="0" borderId="1" xfId="2" applyFont="1" applyBorder="1" applyAlignment="1">
      <alignment horizontal="left" vertical="top" wrapText="1" shrinkToFit="1"/>
    </xf>
    <xf numFmtId="0" fontId="12" fillId="2" borderId="0" xfId="2" applyFont="1" applyFill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 2 2" xfId="3"/>
    <cellStyle name="標準 2 3" xfId="1"/>
  </cellStyles>
  <dxfs count="2">
    <dxf>
      <font>
        <b/>
        <i val="0"/>
        <color rgb="FFFF0000"/>
      </font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1205BB"/>
      <color rgb="FFD0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Z32"/>
  <sheetViews>
    <sheetView tabSelected="1" view="pageBreakPreview" zoomScaleNormal="100" zoomScaleSheetLayoutView="100" workbookViewId="0">
      <selection activeCell="G14" sqref="G14:G15"/>
    </sheetView>
  </sheetViews>
  <sheetFormatPr defaultRowHeight="13.5" x14ac:dyDescent="0.15"/>
  <cols>
    <col min="1" max="1" width="4.375" style="2" customWidth="1"/>
    <col min="2" max="16384" width="9" style="2"/>
  </cols>
  <sheetData>
    <row r="1" spans="1:26" x14ac:dyDescent="0.15">
      <c r="A1" s="2" t="s">
        <v>61</v>
      </c>
      <c r="L1" s="95" t="s">
        <v>105</v>
      </c>
    </row>
    <row r="3" spans="1:26" s="6" customFormat="1" ht="26.25" customHeight="1" x14ac:dyDescent="0.15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6.25" customHeight="1" x14ac:dyDescent="0.15">
      <c r="A4" s="98"/>
      <c r="G4" s="101"/>
      <c r="H4" s="102" t="s">
        <v>66</v>
      </c>
      <c r="I4" s="179"/>
      <c r="J4" s="179"/>
      <c r="K4" s="179"/>
      <c r="L4" s="179"/>
      <c r="M4" s="126" t="s">
        <v>101</v>
      </c>
    </row>
    <row r="5" spans="1:26" s="6" customFormat="1" ht="26.25" customHeight="1" x14ac:dyDescent="0.15">
      <c r="A5" s="9"/>
      <c r="B5" s="9"/>
      <c r="C5" s="9"/>
      <c r="D5" s="7"/>
      <c r="E5" s="7"/>
      <c r="F5" s="7"/>
      <c r="G5" s="7"/>
      <c r="H5" s="7"/>
      <c r="I5" s="7"/>
      <c r="J5" s="7"/>
      <c r="K5" s="7"/>
      <c r="L5" s="7"/>
    </row>
    <row r="6" spans="1:26" s="6" customFormat="1" ht="26.25" customHeight="1" x14ac:dyDescent="0.15">
      <c r="A6" s="135" t="s">
        <v>0</v>
      </c>
      <c r="B6" s="136"/>
      <c r="C6" s="114" t="s">
        <v>81</v>
      </c>
      <c r="D6" s="114" t="s">
        <v>82</v>
      </c>
      <c r="E6" s="114" t="s">
        <v>83</v>
      </c>
      <c r="F6" s="21" t="s">
        <v>2</v>
      </c>
      <c r="G6" s="10"/>
      <c r="H6" s="13"/>
      <c r="I6" s="13"/>
      <c r="J6" s="14"/>
    </row>
    <row r="7" spans="1:26" s="6" customFormat="1" ht="26.25" customHeight="1" x14ac:dyDescent="0.15">
      <c r="A7" s="137"/>
      <c r="B7" s="138"/>
      <c r="C7" s="131">
        <f>SUM(C14:C17)</f>
        <v>0</v>
      </c>
      <c r="D7" s="131">
        <f>SUM(D15:D17)</f>
        <v>0</v>
      </c>
      <c r="E7" s="131">
        <f>SUM(D11:D13)</f>
        <v>0</v>
      </c>
      <c r="F7" s="115">
        <f>SUM(C7:E7)</f>
        <v>0</v>
      </c>
      <c r="G7" s="15"/>
      <c r="H7" s="13"/>
      <c r="I7" s="13"/>
      <c r="J7" s="14"/>
      <c r="K7" s="14"/>
    </row>
    <row r="8" spans="1:26" s="6" customFormat="1" ht="26.25" customHeight="1" x14ac:dyDescent="0.15">
      <c r="A8" s="16" t="s">
        <v>35</v>
      </c>
      <c r="B8" s="113"/>
      <c r="C8" s="17"/>
      <c r="D8" s="18"/>
      <c r="E8" s="19"/>
      <c r="F8" s="20"/>
      <c r="G8" s="20"/>
      <c r="H8" s="20"/>
      <c r="I8" s="20"/>
      <c r="J8" s="20"/>
      <c r="K8" s="20"/>
      <c r="L8" s="20"/>
    </row>
    <row r="9" spans="1:26" s="6" customFormat="1" ht="26.25" customHeight="1" x14ac:dyDescent="0.15">
      <c r="A9" s="164"/>
      <c r="B9" s="166" t="s">
        <v>4</v>
      </c>
      <c r="C9" s="167"/>
      <c r="D9" s="167"/>
      <c r="E9" s="168"/>
      <c r="F9" s="166" t="s">
        <v>5</v>
      </c>
      <c r="G9" s="167"/>
      <c r="H9" s="168"/>
      <c r="I9" s="154" t="s">
        <v>6</v>
      </c>
      <c r="J9" s="155"/>
      <c r="K9" s="155"/>
      <c r="L9" s="156"/>
    </row>
    <row r="10" spans="1:26" s="6" customFormat="1" ht="26.25" customHeight="1" x14ac:dyDescent="0.15">
      <c r="A10" s="165"/>
      <c r="B10" s="21" t="s">
        <v>7</v>
      </c>
      <c r="C10" s="11" t="s">
        <v>1</v>
      </c>
      <c r="D10" s="11" t="s">
        <v>8</v>
      </c>
      <c r="E10" s="22" t="s">
        <v>2</v>
      </c>
      <c r="F10" s="12" t="s">
        <v>3</v>
      </c>
      <c r="G10" s="12" t="s">
        <v>9</v>
      </c>
      <c r="H10" s="23" t="s">
        <v>10</v>
      </c>
      <c r="I10" s="157"/>
      <c r="J10" s="158"/>
      <c r="K10" s="158"/>
      <c r="L10" s="159"/>
    </row>
    <row r="11" spans="1:26" s="6" customFormat="1" ht="26.25" customHeight="1" x14ac:dyDescent="0.15">
      <c r="A11" s="145" t="s">
        <v>11</v>
      </c>
      <c r="B11" s="24" t="s">
        <v>12</v>
      </c>
      <c r="C11" s="25"/>
      <c r="D11" s="26"/>
      <c r="E11" s="27">
        <f>C11+D11</f>
        <v>0</v>
      </c>
      <c r="F11" s="28">
        <f>$E$11</f>
        <v>0</v>
      </c>
      <c r="G11" s="29" t="s">
        <v>13</v>
      </c>
      <c r="H11" s="30">
        <f>ROUNDDOWN(F11/3,1)</f>
        <v>0</v>
      </c>
      <c r="I11" s="31"/>
      <c r="J11" s="32"/>
      <c r="K11" s="33"/>
      <c r="L11" s="34"/>
      <c r="M11" s="8"/>
    </row>
    <row r="12" spans="1:26" s="6" customFormat="1" ht="26.25" customHeight="1" x14ac:dyDescent="0.15">
      <c r="A12" s="146"/>
      <c r="B12" s="35" t="s">
        <v>14</v>
      </c>
      <c r="C12" s="25"/>
      <c r="D12" s="26"/>
      <c r="E12" s="36">
        <f>C12+D12</f>
        <v>0</v>
      </c>
      <c r="F12" s="169">
        <f>SUM($E12:$E13)</f>
        <v>0</v>
      </c>
      <c r="G12" s="175" t="s">
        <v>15</v>
      </c>
      <c r="H12" s="170">
        <f>ROUNDDOWN(F12/6,1)</f>
        <v>0</v>
      </c>
      <c r="I12" s="184" t="s">
        <v>110</v>
      </c>
      <c r="J12" s="185"/>
      <c r="K12" s="185"/>
      <c r="L12" s="186"/>
    </row>
    <row r="13" spans="1:26" s="6" customFormat="1" ht="26.25" customHeight="1" x14ac:dyDescent="0.15">
      <c r="A13" s="146"/>
      <c r="B13" s="24" t="s">
        <v>16</v>
      </c>
      <c r="C13" s="25"/>
      <c r="D13" s="26"/>
      <c r="E13" s="27">
        <f>C13+D13</f>
        <v>0</v>
      </c>
      <c r="F13" s="169"/>
      <c r="G13" s="175"/>
      <c r="H13" s="170"/>
      <c r="I13" s="184"/>
      <c r="J13" s="185"/>
      <c r="K13" s="185"/>
      <c r="L13" s="186"/>
    </row>
    <row r="14" spans="1:26" s="6" customFormat="1" ht="26.25" customHeight="1" x14ac:dyDescent="0.15">
      <c r="A14" s="146"/>
      <c r="B14" s="24" t="s">
        <v>34</v>
      </c>
      <c r="C14" s="26"/>
      <c r="D14" s="25"/>
      <c r="E14" s="27">
        <f>C14+D14</f>
        <v>0</v>
      </c>
      <c r="F14" s="169">
        <f>SUM($E14:$E15)</f>
        <v>0</v>
      </c>
      <c r="G14" s="171" t="s">
        <v>121</v>
      </c>
      <c r="H14" s="173">
        <f>ROUNDDOWN(F14/15,1)</f>
        <v>0</v>
      </c>
      <c r="I14" s="37"/>
      <c r="J14" s="38"/>
      <c r="K14" s="38"/>
      <c r="L14" s="39"/>
    </row>
    <row r="15" spans="1:26" s="6" customFormat="1" ht="26.25" customHeight="1" x14ac:dyDescent="0.15">
      <c r="A15" s="146"/>
      <c r="B15" s="24" t="s">
        <v>17</v>
      </c>
      <c r="C15" s="26"/>
      <c r="D15" s="26"/>
      <c r="E15" s="27">
        <f>C15+D15</f>
        <v>0</v>
      </c>
      <c r="F15" s="169"/>
      <c r="G15" s="172"/>
      <c r="H15" s="174"/>
      <c r="I15" s="187" t="s">
        <v>114</v>
      </c>
      <c r="J15" s="188"/>
      <c r="K15" s="188"/>
      <c r="L15" s="189"/>
    </row>
    <row r="16" spans="1:26" s="6" customFormat="1" ht="26.25" customHeight="1" x14ac:dyDescent="0.15">
      <c r="A16" s="146"/>
      <c r="B16" s="24" t="s">
        <v>18</v>
      </c>
      <c r="C16" s="26"/>
      <c r="D16" s="26"/>
      <c r="E16" s="27">
        <f t="shared" ref="E16:E17" si="0">C16+D16</f>
        <v>0</v>
      </c>
      <c r="F16" s="169">
        <f>SUM(E16:E17)</f>
        <v>0</v>
      </c>
      <c r="G16" s="175" t="s">
        <v>122</v>
      </c>
      <c r="H16" s="170">
        <f>ROUNDDOWN(F16/25,1)</f>
        <v>0</v>
      </c>
      <c r="I16" s="187"/>
      <c r="J16" s="188"/>
      <c r="K16" s="188"/>
      <c r="L16" s="189"/>
    </row>
    <row r="17" spans="1:13" s="6" customFormat="1" ht="26.25" customHeight="1" x14ac:dyDescent="0.15">
      <c r="A17" s="146"/>
      <c r="B17" s="24" t="s">
        <v>19</v>
      </c>
      <c r="C17" s="26"/>
      <c r="D17" s="26"/>
      <c r="E17" s="27">
        <f t="shared" si="0"/>
        <v>0</v>
      </c>
      <c r="F17" s="169"/>
      <c r="G17" s="175"/>
      <c r="H17" s="170"/>
      <c r="I17" s="187"/>
      <c r="J17" s="188"/>
      <c r="K17" s="188"/>
      <c r="L17" s="189"/>
    </row>
    <row r="18" spans="1:13" s="6" customFormat="1" ht="26.25" customHeight="1" x14ac:dyDescent="0.15">
      <c r="A18" s="146"/>
      <c r="B18" s="24" t="s">
        <v>20</v>
      </c>
      <c r="C18" s="41">
        <f>SUM(C11:C17)</f>
        <v>0</v>
      </c>
      <c r="D18" s="41">
        <f>SUM(D11:D17)</f>
        <v>0</v>
      </c>
      <c r="E18" s="41">
        <f>SUM(E11:E17)</f>
        <v>0</v>
      </c>
      <c r="F18" s="161" t="s">
        <v>20</v>
      </c>
      <c r="G18" s="161"/>
      <c r="H18" s="30">
        <f>SUM(H11:H17)</f>
        <v>0</v>
      </c>
      <c r="I18" s="13"/>
      <c r="J18" s="13"/>
      <c r="K18" s="13"/>
      <c r="L18" s="40"/>
    </row>
    <row r="19" spans="1:13" s="6" customFormat="1" ht="26.25" customHeight="1" x14ac:dyDescent="0.15">
      <c r="A19" s="146"/>
      <c r="B19" s="42" t="s">
        <v>103</v>
      </c>
      <c r="C19" s="43"/>
      <c r="D19" s="44"/>
      <c r="E19" s="44"/>
      <c r="F19" s="182" t="str">
        <f>IF(D18&lt;=90,"90人以下","91人以上")</f>
        <v>90人以下</v>
      </c>
      <c r="G19" s="183"/>
      <c r="H19" s="45">
        <f>IF(F19="90人以下",1,0)</f>
        <v>1</v>
      </c>
      <c r="I19" s="13"/>
      <c r="J19" s="13"/>
      <c r="K19" s="13"/>
      <c r="L19" s="40"/>
    </row>
    <row r="20" spans="1:13" s="6" customFormat="1" ht="26.25" customHeight="1" x14ac:dyDescent="0.15">
      <c r="A20" s="146"/>
      <c r="B20" s="42" t="s">
        <v>21</v>
      </c>
      <c r="C20" s="43"/>
      <c r="D20" s="43"/>
      <c r="E20" s="46"/>
      <c r="F20" s="180" t="s">
        <v>102</v>
      </c>
      <c r="G20" s="181"/>
      <c r="H20" s="47">
        <f>IF(F20="有",1,0)</f>
        <v>1</v>
      </c>
      <c r="I20" s="48"/>
      <c r="J20" s="49"/>
      <c r="K20" s="49"/>
      <c r="L20" s="50"/>
    </row>
    <row r="21" spans="1:13" s="6" customFormat="1" ht="26.25" customHeight="1" x14ac:dyDescent="0.15">
      <c r="A21" s="147"/>
      <c r="B21" s="42" t="s">
        <v>100</v>
      </c>
      <c r="C21" s="43"/>
      <c r="D21" s="43"/>
      <c r="E21" s="43"/>
      <c r="F21" s="160"/>
      <c r="G21" s="161"/>
      <c r="H21" s="47">
        <v>2</v>
      </c>
      <c r="I21" s="48"/>
      <c r="J21" s="49"/>
      <c r="K21" s="49"/>
      <c r="L21" s="50"/>
    </row>
    <row r="22" spans="1:13" s="6" customFormat="1" ht="26.25" customHeight="1" x14ac:dyDescent="0.15">
      <c r="A22" s="162" t="s">
        <v>22</v>
      </c>
      <c r="B22" s="162"/>
      <c r="C22" s="162"/>
      <c r="D22" s="162"/>
      <c r="E22" s="162"/>
      <c r="F22" s="163" t="s">
        <v>111</v>
      </c>
      <c r="G22" s="163"/>
      <c r="H22" s="132">
        <f>ROUND(SUM(H18:H21),0)</f>
        <v>4</v>
      </c>
      <c r="I22" s="176" t="s">
        <v>84</v>
      </c>
      <c r="J22" s="177"/>
      <c r="K22" s="178"/>
      <c r="L22" s="51"/>
      <c r="M22" s="128" t="s">
        <v>115</v>
      </c>
    </row>
    <row r="23" spans="1:13" s="6" customFormat="1" ht="26.25" customHeight="1" x14ac:dyDescent="0.15">
      <c r="A23" s="52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3" s="6" customFormat="1" ht="26.25" customHeight="1" x14ac:dyDescent="0.15">
      <c r="A24" s="53"/>
      <c r="B24" s="139" t="s">
        <v>24</v>
      </c>
      <c r="C24" s="140"/>
      <c r="D24" s="140"/>
      <c r="E24" s="140"/>
      <c r="F24" s="140"/>
      <c r="G24" s="141"/>
      <c r="H24" s="142" t="s">
        <v>25</v>
      </c>
      <c r="I24" s="143"/>
      <c r="J24" s="143"/>
      <c r="K24" s="143"/>
      <c r="L24" s="144"/>
    </row>
    <row r="25" spans="1:13" s="6" customFormat="1" ht="26.25" customHeight="1" x14ac:dyDescent="0.15">
      <c r="A25" s="145" t="s">
        <v>11</v>
      </c>
      <c r="B25" s="54" t="s">
        <v>26</v>
      </c>
      <c r="C25" s="55"/>
      <c r="D25" s="56"/>
      <c r="E25" s="57"/>
      <c r="F25" s="58"/>
      <c r="G25" s="28">
        <v>1</v>
      </c>
      <c r="H25" s="54" t="s">
        <v>26</v>
      </c>
      <c r="I25" s="17"/>
      <c r="J25" s="17"/>
      <c r="K25" s="17"/>
      <c r="L25" s="59"/>
      <c r="M25" s="60"/>
    </row>
    <row r="26" spans="1:13" s="6" customFormat="1" ht="26.25" customHeight="1" x14ac:dyDescent="0.15">
      <c r="A26" s="146"/>
      <c r="B26" s="61" t="s">
        <v>27</v>
      </c>
      <c r="C26" s="10"/>
      <c r="D26" s="62"/>
      <c r="E26" s="62"/>
      <c r="F26" s="63" t="s">
        <v>28</v>
      </c>
      <c r="G26" s="28">
        <v>1</v>
      </c>
      <c r="H26" s="64" t="s">
        <v>27</v>
      </c>
      <c r="I26" s="61"/>
      <c r="J26" s="148" t="s">
        <v>28</v>
      </c>
      <c r="K26" s="149"/>
      <c r="L26" s="59"/>
      <c r="M26" s="65"/>
    </row>
    <row r="27" spans="1:13" s="6" customFormat="1" ht="26.25" customHeight="1" x14ac:dyDescent="0.15">
      <c r="A27" s="146"/>
      <c r="B27" s="66"/>
      <c r="C27" s="67"/>
      <c r="D27" s="67"/>
      <c r="E27" s="68"/>
      <c r="F27" s="63" t="s">
        <v>29</v>
      </c>
      <c r="G27" s="28">
        <v>1</v>
      </c>
      <c r="H27" s="69"/>
      <c r="I27" s="70"/>
      <c r="J27" s="148" t="s">
        <v>30</v>
      </c>
      <c r="K27" s="149"/>
      <c r="L27" s="59"/>
    </row>
    <row r="28" spans="1:13" s="6" customFormat="1" ht="26.25" customHeight="1" x14ac:dyDescent="0.15">
      <c r="A28" s="146"/>
      <c r="B28" s="130" t="s">
        <v>112</v>
      </c>
      <c r="C28" s="17"/>
      <c r="D28" s="17"/>
      <c r="E28" s="71"/>
      <c r="F28" s="71"/>
      <c r="G28" s="72"/>
      <c r="H28" s="73"/>
      <c r="I28" s="74"/>
      <c r="J28" s="150" t="s">
        <v>117</v>
      </c>
      <c r="K28" s="151"/>
      <c r="L28" s="75"/>
    </row>
    <row r="29" spans="1:13" s="6" customFormat="1" ht="26.25" customHeight="1" x14ac:dyDescent="0.15">
      <c r="A29" s="146"/>
      <c r="B29" s="76" t="s">
        <v>31</v>
      </c>
      <c r="C29" s="122" t="s">
        <v>118</v>
      </c>
      <c r="D29" s="123"/>
      <c r="E29" s="124"/>
      <c r="F29" s="125"/>
      <c r="G29" s="36"/>
      <c r="H29" s="77" t="s">
        <v>31</v>
      </c>
      <c r="I29" s="76"/>
      <c r="J29" s="152" t="s">
        <v>28</v>
      </c>
      <c r="K29" s="153"/>
      <c r="L29" s="78"/>
      <c r="M29" s="65"/>
    </row>
    <row r="30" spans="1:13" s="6" customFormat="1" ht="26.25" customHeight="1" x14ac:dyDescent="0.15">
      <c r="A30" s="146"/>
      <c r="B30" s="112"/>
      <c r="C30" s="133" t="s">
        <v>119</v>
      </c>
      <c r="D30" s="133"/>
      <c r="E30" s="133"/>
      <c r="F30" s="133"/>
      <c r="G30" s="134"/>
      <c r="H30" s="80"/>
      <c r="I30" s="81"/>
      <c r="J30" s="148" t="s">
        <v>32</v>
      </c>
      <c r="K30" s="149"/>
      <c r="L30" s="82"/>
    </row>
    <row r="31" spans="1:13" s="6" customFormat="1" ht="26.25" customHeight="1" x14ac:dyDescent="0.15">
      <c r="A31" s="146"/>
      <c r="B31" s="79" t="s">
        <v>93</v>
      </c>
      <c r="C31" s="17"/>
      <c r="D31" s="17"/>
      <c r="E31" s="83"/>
      <c r="F31" s="84"/>
      <c r="G31" s="28">
        <v>1</v>
      </c>
      <c r="H31" s="79" t="s">
        <v>93</v>
      </c>
      <c r="I31" s="79"/>
      <c r="J31" s="85"/>
      <c r="K31" s="85"/>
      <c r="L31" s="59"/>
    </row>
    <row r="32" spans="1:13" s="6" customFormat="1" ht="26.25" customHeight="1" x14ac:dyDescent="0.15">
      <c r="A32" s="147"/>
      <c r="B32" s="79" t="s">
        <v>98</v>
      </c>
      <c r="C32" s="17"/>
      <c r="D32" s="17"/>
      <c r="E32" s="83"/>
      <c r="F32" s="84"/>
      <c r="G32" s="28">
        <v>1</v>
      </c>
      <c r="H32" s="79" t="s">
        <v>98</v>
      </c>
      <c r="I32" s="79"/>
      <c r="J32" s="85"/>
      <c r="K32" s="85"/>
      <c r="L32" s="59"/>
    </row>
  </sheetData>
  <protectedRanges>
    <protectedRange sqref="L11" name="範囲3"/>
    <protectedRange sqref="C11:D17" name="範囲1"/>
    <protectedRange sqref="D19:E19 F19:G20" name="範囲2"/>
    <protectedRange sqref="L25:L32" name="範囲6"/>
    <protectedRange sqref="L12:L15" name="範囲3_1"/>
    <protectedRange sqref="E29:F29" name="範囲7_1"/>
  </protectedRanges>
  <mergeCells count="33">
    <mergeCell ref="I22:K22"/>
    <mergeCell ref="G16:G17"/>
    <mergeCell ref="H16:H17"/>
    <mergeCell ref="I4:L4"/>
    <mergeCell ref="F20:G20"/>
    <mergeCell ref="F19:G19"/>
    <mergeCell ref="I12:L13"/>
    <mergeCell ref="I15:L17"/>
    <mergeCell ref="F12:F13"/>
    <mergeCell ref="F16:F17"/>
    <mergeCell ref="H12:H13"/>
    <mergeCell ref="F9:H9"/>
    <mergeCell ref="F18:G18"/>
    <mergeCell ref="F14:F15"/>
    <mergeCell ref="G14:G15"/>
    <mergeCell ref="H14:H15"/>
    <mergeCell ref="G12:G13"/>
    <mergeCell ref="A6:B7"/>
    <mergeCell ref="B24:G24"/>
    <mergeCell ref="H24:L24"/>
    <mergeCell ref="A25:A32"/>
    <mergeCell ref="J26:K26"/>
    <mergeCell ref="J27:K27"/>
    <mergeCell ref="J28:K28"/>
    <mergeCell ref="J29:K29"/>
    <mergeCell ref="J30:K30"/>
    <mergeCell ref="I9:L10"/>
    <mergeCell ref="F21:G21"/>
    <mergeCell ref="A22:E22"/>
    <mergeCell ref="F22:G22"/>
    <mergeCell ref="A9:A10"/>
    <mergeCell ref="B9:E9"/>
    <mergeCell ref="A11:A21"/>
  </mergeCells>
  <phoneticPr fontId="1"/>
  <dataValidations count="2">
    <dataValidation type="list" allowBlank="1" showErrorMessage="1" promptTitle="▼ボタンから「有」「無」を選択してください。" prompt="「無」を選択した場合必要配置職員数が変更となります。" sqref="L28">
      <formula1>"有,無"</formula1>
    </dataValidation>
    <dataValidation type="list" allowBlank="1" showInputMessage="1" showErrorMessage="1" sqref="WLE20:WLE22 WBI20:WBI22 VRM20:VRM22 VHQ20:VHQ22 UXU20:UXU22 UNY20:UNY22 UEC20:UEC22 TUG20:TUG22 TKK20:TKK22 TAO20:TAO22 SQS20:SQS22 SGW20:SGW22 RXA20:RXA22 RNE20:RNE22 RDI20:RDI22 QTM20:QTM22 QJQ20:QJQ22 PZU20:PZU22 PPY20:PPY22 PGC20:PGC22 OWG20:OWG22 OMK20:OMK22 OCO20:OCO22 NSS20:NSS22 NIW20:NIW22 MZA20:MZA22 MPE20:MPE22 MFI20:MFI22 LVM20:LVM22 LLQ20:LLQ22 LBU20:LBU22 KRY20:KRY22 KIC20:KIC22 JYG20:JYG22 JOK20:JOK22 JEO20:JEO22 IUS20:IUS22 IKW20:IKW22 IBA20:IBA22 HRE20:HRE22 HHI20:HHI22 GXM20:GXM22 GNQ20:GNQ22 GDU20:GDU22 FTY20:FTY22 FKC20:FKC22 FAG20:FAG22 EQK20:EQK22 EGO20:EGO22 DWS20:DWS22 DMW20:DMW22 DDA20:DDA22 CTE20:CTE22 CJI20:CJI22 BZM20:BZM22 BPQ20:BPQ22 BFU20:BFU22 AVY20:AVY22 AMC20:AMC22 ACG20:ACG22 SK20:SK22 IO20:IO22 WVA20:WVA22 F20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X76"/>
  <sheetViews>
    <sheetView view="pageBreakPreview" topLeftCell="B1" zoomScaleNormal="100" zoomScaleSheetLayoutView="100" workbookViewId="0">
      <selection activeCell="I4" sqref="I4:L4"/>
    </sheetView>
  </sheetViews>
  <sheetFormatPr defaultRowHeight="13.5" x14ac:dyDescent="0.15"/>
  <cols>
    <col min="1" max="1" width="4.375" style="2" customWidth="1"/>
    <col min="2" max="3" width="17.125" style="2" customWidth="1"/>
    <col min="4" max="4" width="8.125" style="2" customWidth="1"/>
    <col min="5" max="5" width="9" style="2"/>
    <col min="6" max="6" width="20.125" style="2" customWidth="1"/>
    <col min="7" max="7" width="8.125" style="2" customWidth="1"/>
    <col min="8" max="8" width="20.125" style="2" customWidth="1"/>
    <col min="9" max="12" width="8.125" style="2" customWidth="1"/>
    <col min="13" max="13" width="17.5" style="2" bestFit="1" customWidth="1"/>
    <col min="14" max="16" width="7.5" style="2" customWidth="1"/>
    <col min="17" max="16384" width="9" style="2"/>
  </cols>
  <sheetData>
    <row r="1" spans="1:24" x14ac:dyDescent="0.15">
      <c r="A1" s="2" t="s">
        <v>62</v>
      </c>
      <c r="L1" s="95" t="s">
        <v>105</v>
      </c>
    </row>
    <row r="3" spans="1:24" s="6" customFormat="1" ht="26.25" customHeight="1" x14ac:dyDescent="0.1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6" customFormat="1" ht="18" customHeight="1" x14ac:dyDescent="0.15">
      <c r="A4" s="98"/>
      <c r="G4" s="103"/>
      <c r="H4" s="104" t="s">
        <v>67</v>
      </c>
      <c r="I4" s="190"/>
      <c r="J4" s="190"/>
      <c r="K4" s="190"/>
      <c r="L4" s="190"/>
      <c r="M4" s="128" t="s">
        <v>109</v>
      </c>
      <c r="Q4" s="2"/>
    </row>
    <row r="5" spans="1:24" ht="18" customHeight="1" x14ac:dyDescent="0.15">
      <c r="N5" s="106" t="s">
        <v>88</v>
      </c>
      <c r="O5" s="109"/>
      <c r="P5" s="109"/>
    </row>
    <row r="6" spans="1:24" ht="22.5" x14ac:dyDescent="0.15">
      <c r="B6" s="1" t="s">
        <v>43</v>
      </c>
      <c r="C6" s="1" t="s">
        <v>44</v>
      </c>
      <c r="D6" s="1" t="s">
        <v>69</v>
      </c>
      <c r="E6" s="1" t="s">
        <v>96</v>
      </c>
      <c r="F6" s="121" t="s">
        <v>104</v>
      </c>
      <c r="G6" s="1" t="s">
        <v>70</v>
      </c>
      <c r="H6" s="1" t="s">
        <v>36</v>
      </c>
      <c r="I6" s="1" t="s">
        <v>87</v>
      </c>
      <c r="J6" s="1" t="s">
        <v>71</v>
      </c>
      <c r="K6" s="1" t="s">
        <v>72</v>
      </c>
      <c r="L6" s="1" t="s">
        <v>73</v>
      </c>
      <c r="N6" s="110" t="s">
        <v>28</v>
      </c>
      <c r="O6" s="110" t="s">
        <v>29</v>
      </c>
      <c r="P6" s="110" t="s">
        <v>49</v>
      </c>
    </row>
    <row r="7" spans="1:24" ht="18" customHeight="1" x14ac:dyDescent="0.15">
      <c r="A7" s="2">
        <v>1</v>
      </c>
      <c r="B7" s="89"/>
      <c r="C7" s="86"/>
      <c r="D7" s="87"/>
      <c r="E7" s="88"/>
      <c r="F7" s="89"/>
      <c r="G7" s="87"/>
      <c r="H7" s="89"/>
      <c r="I7" s="90"/>
      <c r="J7" s="91"/>
      <c r="K7" s="91"/>
      <c r="L7" s="90"/>
      <c r="N7" s="106">
        <f t="shared" ref="N7:N45" si="0">IF((I7="○")*AND(D7="常勤"),1,0)</f>
        <v>0</v>
      </c>
      <c r="O7" s="106">
        <f t="shared" ref="O7:O45" si="1">IF((I7="○")*AND(D7="非常勤"),1,0)</f>
        <v>0</v>
      </c>
      <c r="P7" s="106">
        <f t="shared" ref="P7:P45" si="2">IF(O7=1,E7,0)</f>
        <v>0</v>
      </c>
    </row>
    <row r="8" spans="1:24" ht="18" customHeight="1" x14ac:dyDescent="0.15">
      <c r="A8" s="2">
        <v>2</v>
      </c>
      <c r="B8" s="89"/>
      <c r="C8" s="86"/>
      <c r="D8" s="87"/>
      <c r="E8" s="88"/>
      <c r="F8" s="89"/>
      <c r="G8" s="87"/>
      <c r="H8" s="89"/>
      <c r="I8" s="90"/>
      <c r="J8" s="91"/>
      <c r="K8" s="91"/>
      <c r="L8" s="90"/>
      <c r="N8" s="106">
        <f t="shared" si="0"/>
        <v>0</v>
      </c>
      <c r="O8" s="106">
        <f t="shared" si="1"/>
        <v>0</v>
      </c>
      <c r="P8" s="106">
        <f t="shared" si="2"/>
        <v>0</v>
      </c>
    </row>
    <row r="9" spans="1:24" ht="18" customHeight="1" x14ac:dyDescent="0.15">
      <c r="A9" s="2">
        <v>3</v>
      </c>
      <c r="B9" s="89"/>
      <c r="C9" s="86"/>
      <c r="D9" s="87"/>
      <c r="E9" s="88"/>
      <c r="F9" s="89"/>
      <c r="G9" s="87"/>
      <c r="H9" s="89"/>
      <c r="I9" s="90"/>
      <c r="J9" s="91"/>
      <c r="K9" s="91"/>
      <c r="L9" s="90"/>
      <c r="N9" s="106">
        <f t="shared" si="0"/>
        <v>0</v>
      </c>
      <c r="O9" s="106">
        <f t="shared" si="1"/>
        <v>0</v>
      </c>
      <c r="P9" s="106">
        <f t="shared" si="2"/>
        <v>0</v>
      </c>
    </row>
    <row r="10" spans="1:24" ht="18" customHeight="1" x14ac:dyDescent="0.15">
      <c r="A10" s="2">
        <v>4</v>
      </c>
      <c r="B10" s="89"/>
      <c r="C10" s="86"/>
      <c r="D10" s="87"/>
      <c r="E10" s="88"/>
      <c r="F10" s="89"/>
      <c r="G10" s="87"/>
      <c r="H10" s="89"/>
      <c r="I10" s="90"/>
      <c r="J10" s="91"/>
      <c r="K10" s="91"/>
      <c r="L10" s="90"/>
      <c r="N10" s="106">
        <f t="shared" si="0"/>
        <v>0</v>
      </c>
      <c r="O10" s="106">
        <f t="shared" si="1"/>
        <v>0</v>
      </c>
      <c r="P10" s="106">
        <f t="shared" si="2"/>
        <v>0</v>
      </c>
    </row>
    <row r="11" spans="1:24" ht="18" customHeight="1" x14ac:dyDescent="0.15">
      <c r="A11" s="2">
        <v>5</v>
      </c>
      <c r="B11" s="89"/>
      <c r="C11" s="86"/>
      <c r="D11" s="87"/>
      <c r="E11" s="88"/>
      <c r="F11" s="89"/>
      <c r="G11" s="87"/>
      <c r="H11" s="89"/>
      <c r="I11" s="90"/>
      <c r="J11" s="91"/>
      <c r="K11" s="91"/>
      <c r="L11" s="90"/>
      <c r="N11" s="106">
        <f t="shared" si="0"/>
        <v>0</v>
      </c>
      <c r="O11" s="106">
        <f t="shared" si="1"/>
        <v>0</v>
      </c>
      <c r="P11" s="106">
        <f t="shared" si="2"/>
        <v>0</v>
      </c>
    </row>
    <row r="12" spans="1:24" ht="18" customHeight="1" x14ac:dyDescent="0.15">
      <c r="A12" s="2">
        <v>6</v>
      </c>
      <c r="B12" s="89"/>
      <c r="C12" s="86"/>
      <c r="D12" s="87"/>
      <c r="E12" s="88"/>
      <c r="F12" s="89"/>
      <c r="G12" s="87"/>
      <c r="H12" s="89"/>
      <c r="I12" s="90"/>
      <c r="J12" s="91"/>
      <c r="K12" s="91"/>
      <c r="L12" s="90"/>
      <c r="N12" s="106">
        <f t="shared" si="0"/>
        <v>0</v>
      </c>
      <c r="O12" s="106">
        <f t="shared" si="1"/>
        <v>0</v>
      </c>
      <c r="P12" s="106">
        <f t="shared" si="2"/>
        <v>0</v>
      </c>
    </row>
    <row r="13" spans="1:24" ht="18" customHeight="1" x14ac:dyDescent="0.15">
      <c r="A13" s="2">
        <v>7</v>
      </c>
      <c r="B13" s="89"/>
      <c r="C13" s="86"/>
      <c r="D13" s="87"/>
      <c r="E13" s="88"/>
      <c r="F13" s="89"/>
      <c r="G13" s="87"/>
      <c r="H13" s="89"/>
      <c r="I13" s="90"/>
      <c r="J13" s="91"/>
      <c r="K13" s="91"/>
      <c r="L13" s="90"/>
      <c r="N13" s="106">
        <f t="shared" si="0"/>
        <v>0</v>
      </c>
      <c r="O13" s="106">
        <f t="shared" si="1"/>
        <v>0</v>
      </c>
      <c r="P13" s="106">
        <f t="shared" si="2"/>
        <v>0</v>
      </c>
    </row>
    <row r="14" spans="1:24" ht="18" customHeight="1" x14ac:dyDescent="0.15">
      <c r="A14" s="2">
        <v>8</v>
      </c>
      <c r="B14" s="89"/>
      <c r="C14" s="86"/>
      <c r="D14" s="87"/>
      <c r="E14" s="88"/>
      <c r="F14" s="89"/>
      <c r="G14" s="87"/>
      <c r="H14" s="89"/>
      <c r="I14" s="90"/>
      <c r="J14" s="91"/>
      <c r="K14" s="91"/>
      <c r="L14" s="90"/>
      <c r="N14" s="106">
        <f t="shared" si="0"/>
        <v>0</v>
      </c>
      <c r="O14" s="106">
        <f t="shared" si="1"/>
        <v>0</v>
      </c>
      <c r="P14" s="106">
        <f t="shared" si="2"/>
        <v>0</v>
      </c>
    </row>
    <row r="15" spans="1:24" ht="18" customHeight="1" x14ac:dyDescent="0.15">
      <c r="A15" s="2">
        <v>9</v>
      </c>
      <c r="B15" s="89"/>
      <c r="C15" s="86"/>
      <c r="D15" s="87"/>
      <c r="E15" s="88"/>
      <c r="F15" s="89"/>
      <c r="G15" s="87"/>
      <c r="H15" s="89"/>
      <c r="I15" s="90"/>
      <c r="J15" s="91"/>
      <c r="K15" s="91"/>
      <c r="L15" s="90"/>
      <c r="N15" s="106">
        <f t="shared" si="0"/>
        <v>0</v>
      </c>
      <c r="O15" s="106">
        <f t="shared" si="1"/>
        <v>0</v>
      </c>
      <c r="P15" s="106">
        <f t="shared" si="2"/>
        <v>0</v>
      </c>
    </row>
    <row r="16" spans="1:24" ht="18" customHeight="1" x14ac:dyDescent="0.15">
      <c r="A16" s="2">
        <v>10</v>
      </c>
      <c r="B16" s="89"/>
      <c r="C16" s="86"/>
      <c r="D16" s="87"/>
      <c r="E16" s="88"/>
      <c r="F16" s="89"/>
      <c r="G16" s="87"/>
      <c r="H16" s="89"/>
      <c r="I16" s="90"/>
      <c r="J16" s="91"/>
      <c r="K16" s="91"/>
      <c r="L16" s="90"/>
      <c r="N16" s="106">
        <f t="shared" si="0"/>
        <v>0</v>
      </c>
      <c r="O16" s="106">
        <f t="shared" si="1"/>
        <v>0</v>
      </c>
      <c r="P16" s="106">
        <f t="shared" si="2"/>
        <v>0</v>
      </c>
    </row>
    <row r="17" spans="1:16" ht="18" customHeight="1" x14ac:dyDescent="0.15">
      <c r="A17" s="2">
        <v>11</v>
      </c>
      <c r="B17" s="89"/>
      <c r="C17" s="86"/>
      <c r="D17" s="87"/>
      <c r="E17" s="88"/>
      <c r="F17" s="89"/>
      <c r="G17" s="87"/>
      <c r="H17" s="89"/>
      <c r="I17" s="90"/>
      <c r="J17" s="91"/>
      <c r="K17" s="91"/>
      <c r="L17" s="90"/>
      <c r="N17" s="106">
        <f t="shared" si="0"/>
        <v>0</v>
      </c>
      <c r="O17" s="106">
        <f t="shared" si="1"/>
        <v>0</v>
      </c>
      <c r="P17" s="106">
        <f t="shared" si="2"/>
        <v>0</v>
      </c>
    </row>
    <row r="18" spans="1:16" ht="18" customHeight="1" x14ac:dyDescent="0.15">
      <c r="A18" s="2">
        <v>12</v>
      </c>
      <c r="B18" s="89"/>
      <c r="C18" s="86"/>
      <c r="D18" s="87"/>
      <c r="E18" s="88"/>
      <c r="F18" s="89"/>
      <c r="G18" s="87"/>
      <c r="H18" s="89"/>
      <c r="I18" s="90"/>
      <c r="J18" s="91"/>
      <c r="K18" s="91"/>
      <c r="L18" s="90"/>
      <c r="N18" s="106">
        <f t="shared" si="0"/>
        <v>0</v>
      </c>
      <c r="O18" s="106">
        <f t="shared" si="1"/>
        <v>0</v>
      </c>
      <c r="P18" s="106">
        <f t="shared" si="2"/>
        <v>0</v>
      </c>
    </row>
    <row r="19" spans="1:16" ht="18" customHeight="1" x14ac:dyDescent="0.15">
      <c r="A19" s="2">
        <v>13</v>
      </c>
      <c r="B19" s="89"/>
      <c r="C19" s="86"/>
      <c r="D19" s="87"/>
      <c r="E19" s="88"/>
      <c r="F19" s="89"/>
      <c r="G19" s="87"/>
      <c r="H19" s="89"/>
      <c r="I19" s="90"/>
      <c r="J19" s="91"/>
      <c r="K19" s="91"/>
      <c r="L19" s="90"/>
      <c r="N19" s="106">
        <f t="shared" si="0"/>
        <v>0</v>
      </c>
      <c r="O19" s="106">
        <f t="shared" si="1"/>
        <v>0</v>
      </c>
      <c r="P19" s="106">
        <f t="shared" si="2"/>
        <v>0</v>
      </c>
    </row>
    <row r="20" spans="1:16" ht="18" customHeight="1" x14ac:dyDescent="0.15">
      <c r="A20" s="2">
        <v>14</v>
      </c>
      <c r="B20" s="89"/>
      <c r="C20" s="86"/>
      <c r="D20" s="87"/>
      <c r="E20" s="88"/>
      <c r="F20" s="89"/>
      <c r="G20" s="87"/>
      <c r="H20" s="89"/>
      <c r="I20" s="90"/>
      <c r="J20" s="91"/>
      <c r="K20" s="91"/>
      <c r="L20" s="90"/>
      <c r="N20" s="106">
        <f t="shared" si="0"/>
        <v>0</v>
      </c>
      <c r="O20" s="106">
        <f t="shared" si="1"/>
        <v>0</v>
      </c>
      <c r="P20" s="106">
        <f t="shared" si="2"/>
        <v>0</v>
      </c>
    </row>
    <row r="21" spans="1:16" ht="18" customHeight="1" x14ac:dyDescent="0.15">
      <c r="A21" s="2">
        <v>15</v>
      </c>
      <c r="B21" s="89"/>
      <c r="C21" s="86"/>
      <c r="D21" s="87"/>
      <c r="E21" s="88"/>
      <c r="F21" s="89"/>
      <c r="G21" s="87"/>
      <c r="H21" s="89"/>
      <c r="I21" s="90"/>
      <c r="J21" s="91"/>
      <c r="K21" s="91"/>
      <c r="L21" s="90"/>
      <c r="N21" s="106">
        <f t="shared" si="0"/>
        <v>0</v>
      </c>
      <c r="O21" s="106">
        <f t="shared" si="1"/>
        <v>0</v>
      </c>
      <c r="P21" s="106">
        <f t="shared" si="2"/>
        <v>0</v>
      </c>
    </row>
    <row r="22" spans="1:16" ht="18" customHeight="1" x14ac:dyDescent="0.15">
      <c r="A22" s="2">
        <v>16</v>
      </c>
      <c r="B22" s="89"/>
      <c r="C22" s="86"/>
      <c r="D22" s="87"/>
      <c r="E22" s="88"/>
      <c r="F22" s="89"/>
      <c r="G22" s="87"/>
      <c r="H22" s="89"/>
      <c r="I22" s="90"/>
      <c r="J22" s="91"/>
      <c r="K22" s="91"/>
      <c r="L22" s="90"/>
      <c r="N22" s="106">
        <f t="shared" si="0"/>
        <v>0</v>
      </c>
      <c r="O22" s="106">
        <f t="shared" si="1"/>
        <v>0</v>
      </c>
      <c r="P22" s="106">
        <f t="shared" si="2"/>
        <v>0</v>
      </c>
    </row>
    <row r="23" spans="1:16" ht="18" customHeight="1" x14ac:dyDescent="0.15">
      <c r="A23" s="2">
        <v>17</v>
      </c>
      <c r="B23" s="89"/>
      <c r="C23" s="86"/>
      <c r="D23" s="87"/>
      <c r="E23" s="88"/>
      <c r="F23" s="89"/>
      <c r="G23" s="87"/>
      <c r="H23" s="89"/>
      <c r="I23" s="90"/>
      <c r="J23" s="91"/>
      <c r="K23" s="91"/>
      <c r="L23" s="90"/>
      <c r="N23" s="106">
        <f t="shared" si="0"/>
        <v>0</v>
      </c>
      <c r="O23" s="106">
        <f t="shared" si="1"/>
        <v>0</v>
      </c>
      <c r="P23" s="106">
        <f t="shared" si="2"/>
        <v>0</v>
      </c>
    </row>
    <row r="24" spans="1:16" ht="18" customHeight="1" x14ac:dyDescent="0.15">
      <c r="A24" s="2">
        <v>18</v>
      </c>
      <c r="B24" s="89"/>
      <c r="C24" s="86"/>
      <c r="D24" s="87"/>
      <c r="E24" s="88"/>
      <c r="F24" s="89"/>
      <c r="G24" s="87"/>
      <c r="H24" s="89"/>
      <c r="I24" s="90"/>
      <c r="J24" s="91"/>
      <c r="K24" s="91"/>
      <c r="L24" s="90"/>
      <c r="N24" s="106">
        <f t="shared" si="0"/>
        <v>0</v>
      </c>
      <c r="O24" s="106">
        <f t="shared" si="1"/>
        <v>0</v>
      </c>
      <c r="P24" s="106">
        <f t="shared" si="2"/>
        <v>0</v>
      </c>
    </row>
    <row r="25" spans="1:16" ht="18" customHeight="1" x14ac:dyDescent="0.15">
      <c r="A25" s="2">
        <v>19</v>
      </c>
      <c r="B25" s="89"/>
      <c r="C25" s="86"/>
      <c r="D25" s="87"/>
      <c r="E25" s="88"/>
      <c r="F25" s="89"/>
      <c r="G25" s="87"/>
      <c r="H25" s="89"/>
      <c r="I25" s="90"/>
      <c r="J25" s="91"/>
      <c r="K25" s="91"/>
      <c r="L25" s="90"/>
      <c r="N25" s="106">
        <f t="shared" si="0"/>
        <v>0</v>
      </c>
      <c r="O25" s="106">
        <f t="shared" si="1"/>
        <v>0</v>
      </c>
      <c r="P25" s="106">
        <f t="shared" si="2"/>
        <v>0</v>
      </c>
    </row>
    <row r="26" spans="1:16" ht="18" customHeight="1" x14ac:dyDescent="0.15">
      <c r="A26" s="2">
        <v>20</v>
      </c>
      <c r="B26" s="89"/>
      <c r="C26" s="86"/>
      <c r="D26" s="87"/>
      <c r="E26" s="88"/>
      <c r="F26" s="89"/>
      <c r="G26" s="87"/>
      <c r="H26" s="89"/>
      <c r="I26" s="90"/>
      <c r="J26" s="91"/>
      <c r="K26" s="91"/>
      <c r="L26" s="90"/>
      <c r="N26" s="106">
        <f t="shared" si="0"/>
        <v>0</v>
      </c>
      <c r="O26" s="106">
        <f t="shared" si="1"/>
        <v>0</v>
      </c>
      <c r="P26" s="106">
        <f t="shared" si="2"/>
        <v>0</v>
      </c>
    </row>
    <row r="27" spans="1:16" ht="18" customHeight="1" x14ac:dyDescent="0.15">
      <c r="A27" s="2">
        <v>21</v>
      </c>
      <c r="B27" s="89"/>
      <c r="C27" s="86"/>
      <c r="D27" s="87"/>
      <c r="E27" s="88"/>
      <c r="F27" s="89"/>
      <c r="G27" s="87"/>
      <c r="H27" s="89"/>
      <c r="I27" s="90"/>
      <c r="J27" s="91"/>
      <c r="K27" s="91"/>
      <c r="L27" s="90"/>
      <c r="N27" s="106">
        <f t="shared" si="0"/>
        <v>0</v>
      </c>
      <c r="O27" s="106">
        <f t="shared" si="1"/>
        <v>0</v>
      </c>
      <c r="P27" s="106">
        <f t="shared" si="2"/>
        <v>0</v>
      </c>
    </row>
    <row r="28" spans="1:16" ht="18" customHeight="1" x14ac:dyDescent="0.15">
      <c r="A28" s="2">
        <v>22</v>
      </c>
      <c r="B28" s="89"/>
      <c r="C28" s="86"/>
      <c r="D28" s="87"/>
      <c r="E28" s="88"/>
      <c r="F28" s="89"/>
      <c r="G28" s="87"/>
      <c r="H28" s="89"/>
      <c r="I28" s="90"/>
      <c r="J28" s="91"/>
      <c r="K28" s="91"/>
      <c r="L28" s="90"/>
      <c r="N28" s="106">
        <f t="shared" si="0"/>
        <v>0</v>
      </c>
      <c r="O28" s="106">
        <f t="shared" si="1"/>
        <v>0</v>
      </c>
      <c r="P28" s="106">
        <f t="shared" si="2"/>
        <v>0</v>
      </c>
    </row>
    <row r="29" spans="1:16" ht="18" customHeight="1" x14ac:dyDescent="0.15">
      <c r="A29" s="2">
        <v>23</v>
      </c>
      <c r="B29" s="89"/>
      <c r="C29" s="86"/>
      <c r="D29" s="87"/>
      <c r="E29" s="88"/>
      <c r="F29" s="89"/>
      <c r="G29" s="87"/>
      <c r="H29" s="89"/>
      <c r="I29" s="90"/>
      <c r="J29" s="91"/>
      <c r="K29" s="91"/>
      <c r="L29" s="90"/>
      <c r="N29" s="106">
        <f t="shared" si="0"/>
        <v>0</v>
      </c>
      <c r="O29" s="106">
        <f t="shared" si="1"/>
        <v>0</v>
      </c>
      <c r="P29" s="106">
        <f t="shared" si="2"/>
        <v>0</v>
      </c>
    </row>
    <row r="30" spans="1:16" ht="18" customHeight="1" x14ac:dyDescent="0.15">
      <c r="A30" s="2">
        <v>24</v>
      </c>
      <c r="B30" s="89"/>
      <c r="C30" s="86"/>
      <c r="D30" s="87"/>
      <c r="E30" s="88"/>
      <c r="F30" s="89"/>
      <c r="G30" s="87"/>
      <c r="H30" s="89"/>
      <c r="I30" s="90"/>
      <c r="J30" s="91"/>
      <c r="K30" s="91"/>
      <c r="L30" s="90"/>
      <c r="N30" s="106">
        <f t="shared" si="0"/>
        <v>0</v>
      </c>
      <c r="O30" s="106">
        <f t="shared" si="1"/>
        <v>0</v>
      </c>
      <c r="P30" s="106">
        <f t="shared" si="2"/>
        <v>0</v>
      </c>
    </row>
    <row r="31" spans="1:16" ht="18" customHeight="1" x14ac:dyDescent="0.15">
      <c r="A31" s="2">
        <v>25</v>
      </c>
      <c r="B31" s="89"/>
      <c r="C31" s="86"/>
      <c r="D31" s="87"/>
      <c r="E31" s="88"/>
      <c r="F31" s="89"/>
      <c r="G31" s="87"/>
      <c r="H31" s="89"/>
      <c r="I31" s="90"/>
      <c r="J31" s="91"/>
      <c r="K31" s="91"/>
      <c r="L31" s="90"/>
      <c r="N31" s="106">
        <f t="shared" si="0"/>
        <v>0</v>
      </c>
      <c r="O31" s="106">
        <f t="shared" si="1"/>
        <v>0</v>
      </c>
      <c r="P31" s="106">
        <f t="shared" si="2"/>
        <v>0</v>
      </c>
    </row>
    <row r="32" spans="1:16" ht="18" customHeight="1" x14ac:dyDescent="0.15">
      <c r="A32" s="2">
        <v>26</v>
      </c>
      <c r="B32" s="89"/>
      <c r="C32" s="86"/>
      <c r="D32" s="87"/>
      <c r="E32" s="88"/>
      <c r="F32" s="89"/>
      <c r="G32" s="87"/>
      <c r="H32" s="89"/>
      <c r="I32" s="90"/>
      <c r="J32" s="91"/>
      <c r="K32" s="91"/>
      <c r="L32" s="90"/>
      <c r="N32" s="106">
        <f t="shared" si="0"/>
        <v>0</v>
      </c>
      <c r="O32" s="106">
        <f t="shared" si="1"/>
        <v>0</v>
      </c>
      <c r="P32" s="106">
        <f t="shared" si="2"/>
        <v>0</v>
      </c>
    </row>
    <row r="33" spans="1:16" ht="18" customHeight="1" x14ac:dyDescent="0.15">
      <c r="A33" s="2">
        <v>27</v>
      </c>
      <c r="B33" s="89"/>
      <c r="C33" s="86"/>
      <c r="D33" s="87"/>
      <c r="E33" s="88"/>
      <c r="F33" s="89"/>
      <c r="G33" s="87"/>
      <c r="H33" s="89"/>
      <c r="I33" s="90"/>
      <c r="J33" s="91"/>
      <c r="K33" s="91"/>
      <c r="L33" s="90"/>
      <c r="N33" s="106">
        <f t="shared" si="0"/>
        <v>0</v>
      </c>
      <c r="O33" s="106">
        <f t="shared" si="1"/>
        <v>0</v>
      </c>
      <c r="P33" s="106">
        <f t="shared" si="2"/>
        <v>0</v>
      </c>
    </row>
    <row r="34" spans="1:16" ht="18" customHeight="1" x14ac:dyDescent="0.15">
      <c r="A34" s="2">
        <v>28</v>
      </c>
      <c r="B34" s="89"/>
      <c r="C34" s="86"/>
      <c r="D34" s="87"/>
      <c r="E34" s="88"/>
      <c r="F34" s="89"/>
      <c r="G34" s="87"/>
      <c r="H34" s="89"/>
      <c r="I34" s="90"/>
      <c r="J34" s="91"/>
      <c r="K34" s="91"/>
      <c r="L34" s="90"/>
      <c r="N34" s="106">
        <f t="shared" si="0"/>
        <v>0</v>
      </c>
      <c r="O34" s="106">
        <f t="shared" si="1"/>
        <v>0</v>
      </c>
      <c r="P34" s="106">
        <f t="shared" si="2"/>
        <v>0</v>
      </c>
    </row>
    <row r="35" spans="1:16" ht="18" customHeight="1" x14ac:dyDescent="0.15">
      <c r="A35" s="2">
        <v>29</v>
      </c>
      <c r="B35" s="89"/>
      <c r="C35" s="86"/>
      <c r="D35" s="87"/>
      <c r="E35" s="88"/>
      <c r="F35" s="89"/>
      <c r="G35" s="87"/>
      <c r="H35" s="89"/>
      <c r="I35" s="90"/>
      <c r="J35" s="91"/>
      <c r="K35" s="91"/>
      <c r="L35" s="90"/>
      <c r="N35" s="106">
        <f t="shared" si="0"/>
        <v>0</v>
      </c>
      <c r="O35" s="106">
        <f t="shared" si="1"/>
        <v>0</v>
      </c>
      <c r="P35" s="106">
        <f t="shared" si="2"/>
        <v>0</v>
      </c>
    </row>
    <row r="36" spans="1:16" ht="18" customHeight="1" x14ac:dyDescent="0.15">
      <c r="A36" s="2">
        <v>30</v>
      </c>
      <c r="B36" s="89"/>
      <c r="C36" s="86"/>
      <c r="D36" s="87"/>
      <c r="E36" s="88"/>
      <c r="F36" s="89"/>
      <c r="G36" s="87"/>
      <c r="H36" s="89"/>
      <c r="I36" s="90"/>
      <c r="J36" s="91"/>
      <c r="K36" s="91"/>
      <c r="L36" s="90"/>
      <c r="N36" s="106">
        <f t="shared" si="0"/>
        <v>0</v>
      </c>
      <c r="O36" s="106">
        <f t="shared" si="1"/>
        <v>0</v>
      </c>
      <c r="P36" s="106">
        <f t="shared" si="2"/>
        <v>0</v>
      </c>
    </row>
    <row r="37" spans="1:16" ht="18" customHeight="1" x14ac:dyDescent="0.15">
      <c r="A37" s="2">
        <v>31</v>
      </c>
      <c r="B37" s="89"/>
      <c r="C37" s="86"/>
      <c r="D37" s="87"/>
      <c r="E37" s="88"/>
      <c r="F37" s="89"/>
      <c r="G37" s="87"/>
      <c r="H37" s="89"/>
      <c r="I37" s="90"/>
      <c r="J37" s="91"/>
      <c r="K37" s="91"/>
      <c r="L37" s="90"/>
      <c r="N37" s="106">
        <f t="shared" si="0"/>
        <v>0</v>
      </c>
      <c r="O37" s="106">
        <f t="shared" si="1"/>
        <v>0</v>
      </c>
      <c r="P37" s="106">
        <f t="shared" si="2"/>
        <v>0</v>
      </c>
    </row>
    <row r="38" spans="1:16" ht="18" customHeight="1" x14ac:dyDescent="0.15">
      <c r="A38" s="2">
        <v>32</v>
      </c>
      <c r="B38" s="89"/>
      <c r="C38" s="86"/>
      <c r="D38" s="87"/>
      <c r="E38" s="88"/>
      <c r="F38" s="89"/>
      <c r="G38" s="87"/>
      <c r="H38" s="89"/>
      <c r="I38" s="90"/>
      <c r="J38" s="91"/>
      <c r="K38" s="91"/>
      <c r="L38" s="90"/>
      <c r="N38" s="106">
        <f t="shared" si="0"/>
        <v>0</v>
      </c>
      <c r="O38" s="106">
        <f t="shared" si="1"/>
        <v>0</v>
      </c>
      <c r="P38" s="106">
        <f t="shared" si="2"/>
        <v>0</v>
      </c>
    </row>
    <row r="39" spans="1:16" ht="18" customHeight="1" x14ac:dyDescent="0.15">
      <c r="A39" s="2">
        <v>33</v>
      </c>
      <c r="B39" s="89"/>
      <c r="C39" s="86"/>
      <c r="D39" s="87"/>
      <c r="E39" s="88"/>
      <c r="F39" s="89"/>
      <c r="G39" s="87"/>
      <c r="H39" s="89"/>
      <c r="I39" s="90"/>
      <c r="J39" s="91"/>
      <c r="K39" s="91"/>
      <c r="L39" s="90"/>
      <c r="N39" s="106">
        <f t="shared" si="0"/>
        <v>0</v>
      </c>
      <c r="O39" s="106">
        <f t="shared" si="1"/>
        <v>0</v>
      </c>
      <c r="P39" s="106">
        <f t="shared" si="2"/>
        <v>0</v>
      </c>
    </row>
    <row r="40" spans="1:16" ht="18" customHeight="1" x14ac:dyDescent="0.15">
      <c r="A40" s="2">
        <v>34</v>
      </c>
      <c r="B40" s="89"/>
      <c r="C40" s="86"/>
      <c r="D40" s="87"/>
      <c r="E40" s="88"/>
      <c r="F40" s="89"/>
      <c r="G40" s="87"/>
      <c r="H40" s="89"/>
      <c r="I40" s="90"/>
      <c r="J40" s="91"/>
      <c r="K40" s="91"/>
      <c r="L40" s="90"/>
      <c r="N40" s="106">
        <f t="shared" si="0"/>
        <v>0</v>
      </c>
      <c r="O40" s="106">
        <f t="shared" si="1"/>
        <v>0</v>
      </c>
      <c r="P40" s="106">
        <f t="shared" si="2"/>
        <v>0</v>
      </c>
    </row>
    <row r="41" spans="1:16" ht="18" customHeight="1" x14ac:dyDescent="0.15">
      <c r="A41" s="2">
        <v>35</v>
      </c>
      <c r="B41" s="89"/>
      <c r="C41" s="86"/>
      <c r="D41" s="87"/>
      <c r="E41" s="88"/>
      <c r="F41" s="89"/>
      <c r="G41" s="87"/>
      <c r="H41" s="89"/>
      <c r="I41" s="90"/>
      <c r="J41" s="91"/>
      <c r="K41" s="91"/>
      <c r="L41" s="90"/>
      <c r="N41" s="106">
        <f t="shared" si="0"/>
        <v>0</v>
      </c>
      <c r="O41" s="106">
        <f t="shared" si="1"/>
        <v>0</v>
      </c>
      <c r="P41" s="106">
        <f t="shared" si="2"/>
        <v>0</v>
      </c>
    </row>
    <row r="42" spans="1:16" ht="18" customHeight="1" x14ac:dyDescent="0.15">
      <c r="A42" s="2">
        <v>36</v>
      </c>
      <c r="B42" s="89"/>
      <c r="C42" s="86"/>
      <c r="D42" s="87"/>
      <c r="E42" s="88"/>
      <c r="F42" s="89"/>
      <c r="G42" s="87"/>
      <c r="H42" s="89"/>
      <c r="I42" s="90"/>
      <c r="J42" s="91"/>
      <c r="K42" s="91"/>
      <c r="L42" s="90"/>
      <c r="N42" s="106">
        <f t="shared" si="0"/>
        <v>0</v>
      </c>
      <c r="O42" s="106">
        <f t="shared" si="1"/>
        <v>0</v>
      </c>
      <c r="P42" s="106">
        <f t="shared" si="2"/>
        <v>0</v>
      </c>
    </row>
    <row r="43" spans="1:16" ht="18" customHeight="1" x14ac:dyDescent="0.15">
      <c r="A43" s="2">
        <v>37</v>
      </c>
      <c r="B43" s="89"/>
      <c r="C43" s="86"/>
      <c r="D43" s="87"/>
      <c r="E43" s="88"/>
      <c r="F43" s="89"/>
      <c r="G43" s="87"/>
      <c r="H43" s="89"/>
      <c r="I43" s="90"/>
      <c r="J43" s="91"/>
      <c r="K43" s="91"/>
      <c r="L43" s="90"/>
      <c r="N43" s="106">
        <f t="shared" si="0"/>
        <v>0</v>
      </c>
      <c r="O43" s="106">
        <f t="shared" si="1"/>
        <v>0</v>
      </c>
      <c r="P43" s="106">
        <f t="shared" si="2"/>
        <v>0</v>
      </c>
    </row>
    <row r="44" spans="1:16" ht="18" customHeight="1" x14ac:dyDescent="0.15">
      <c r="A44" s="2">
        <v>38</v>
      </c>
      <c r="B44" s="89"/>
      <c r="C44" s="86"/>
      <c r="D44" s="87"/>
      <c r="E44" s="88"/>
      <c r="F44" s="89"/>
      <c r="G44" s="87"/>
      <c r="H44" s="89"/>
      <c r="I44" s="90"/>
      <c r="J44" s="91"/>
      <c r="K44" s="91"/>
      <c r="L44" s="90"/>
      <c r="N44" s="106">
        <f t="shared" si="0"/>
        <v>0</v>
      </c>
      <c r="O44" s="106">
        <f t="shared" si="1"/>
        <v>0</v>
      </c>
      <c r="P44" s="106">
        <f t="shared" si="2"/>
        <v>0</v>
      </c>
    </row>
    <row r="45" spans="1:16" ht="18" customHeight="1" x14ac:dyDescent="0.15">
      <c r="A45" s="2">
        <v>39</v>
      </c>
      <c r="B45" s="89"/>
      <c r="C45" s="86"/>
      <c r="D45" s="87"/>
      <c r="E45" s="88"/>
      <c r="F45" s="89"/>
      <c r="G45" s="87"/>
      <c r="H45" s="89"/>
      <c r="I45" s="90"/>
      <c r="J45" s="91"/>
      <c r="K45" s="91"/>
      <c r="L45" s="90"/>
      <c r="N45" s="106">
        <f t="shared" si="0"/>
        <v>0</v>
      </c>
      <c r="O45" s="106">
        <f t="shared" si="1"/>
        <v>0</v>
      </c>
      <c r="P45" s="106">
        <f t="shared" si="2"/>
        <v>0</v>
      </c>
    </row>
    <row r="46" spans="1:16" ht="18" customHeight="1" x14ac:dyDescent="0.15">
      <c r="A46" s="2">
        <v>40</v>
      </c>
      <c r="B46" s="89"/>
      <c r="C46" s="86"/>
      <c r="D46" s="120"/>
      <c r="E46" s="88"/>
      <c r="F46" s="89"/>
      <c r="G46" s="120"/>
      <c r="H46" s="89"/>
      <c r="I46" s="90"/>
      <c r="J46" s="91"/>
      <c r="K46" s="91"/>
      <c r="L46" s="90"/>
      <c r="N46" s="106">
        <f t="shared" ref="N46:N51" si="3">IF((I46="○")*AND(D46="常勤"),1,0)</f>
        <v>0</v>
      </c>
      <c r="O46" s="106">
        <f t="shared" ref="O46:O51" si="4">IF((I46="○")*AND(D46="非常勤"),1,0)</f>
        <v>0</v>
      </c>
      <c r="P46" s="106">
        <f t="shared" ref="P46:P51" si="5">IF(O46=1,E46,0)</f>
        <v>0</v>
      </c>
    </row>
    <row r="47" spans="1:16" ht="18" customHeight="1" x14ac:dyDescent="0.15">
      <c r="A47" s="2">
        <v>41</v>
      </c>
      <c r="B47" s="89"/>
      <c r="C47" s="86"/>
      <c r="D47" s="120"/>
      <c r="E47" s="88"/>
      <c r="F47" s="89"/>
      <c r="G47" s="120"/>
      <c r="H47" s="89"/>
      <c r="I47" s="90"/>
      <c r="J47" s="91"/>
      <c r="K47" s="91"/>
      <c r="L47" s="90"/>
      <c r="N47" s="106">
        <f t="shared" si="3"/>
        <v>0</v>
      </c>
      <c r="O47" s="106">
        <f t="shared" si="4"/>
        <v>0</v>
      </c>
      <c r="P47" s="106">
        <f t="shared" si="5"/>
        <v>0</v>
      </c>
    </row>
    <row r="48" spans="1:16" ht="18" customHeight="1" x14ac:dyDescent="0.15">
      <c r="A48" s="2">
        <v>42</v>
      </c>
      <c r="B48" s="89"/>
      <c r="C48" s="86"/>
      <c r="D48" s="120"/>
      <c r="E48" s="88"/>
      <c r="F48" s="89"/>
      <c r="G48" s="120"/>
      <c r="H48" s="89"/>
      <c r="I48" s="90"/>
      <c r="J48" s="91"/>
      <c r="K48" s="91"/>
      <c r="L48" s="90"/>
      <c r="N48" s="106">
        <f t="shared" si="3"/>
        <v>0</v>
      </c>
      <c r="O48" s="106">
        <f t="shared" si="4"/>
        <v>0</v>
      </c>
      <c r="P48" s="106">
        <f t="shared" si="5"/>
        <v>0</v>
      </c>
    </row>
    <row r="49" spans="1:16" ht="18" customHeight="1" x14ac:dyDescent="0.15">
      <c r="A49" s="2">
        <v>43</v>
      </c>
      <c r="B49" s="89"/>
      <c r="C49" s="86"/>
      <c r="D49" s="120"/>
      <c r="E49" s="88"/>
      <c r="F49" s="89"/>
      <c r="G49" s="120"/>
      <c r="H49" s="89"/>
      <c r="I49" s="90"/>
      <c r="J49" s="91"/>
      <c r="K49" s="91"/>
      <c r="L49" s="90"/>
      <c r="N49" s="106">
        <f t="shared" si="3"/>
        <v>0</v>
      </c>
      <c r="O49" s="106">
        <f t="shared" si="4"/>
        <v>0</v>
      </c>
      <c r="P49" s="106">
        <f t="shared" si="5"/>
        <v>0</v>
      </c>
    </row>
    <row r="50" spans="1:16" ht="18" customHeight="1" x14ac:dyDescent="0.15">
      <c r="A50" s="2">
        <v>44</v>
      </c>
      <c r="B50" s="89"/>
      <c r="C50" s="86"/>
      <c r="D50" s="120"/>
      <c r="E50" s="88"/>
      <c r="F50" s="89"/>
      <c r="G50" s="120"/>
      <c r="H50" s="89"/>
      <c r="I50" s="90"/>
      <c r="J50" s="91"/>
      <c r="K50" s="91"/>
      <c r="L50" s="90"/>
      <c r="N50" s="106">
        <f t="shared" si="3"/>
        <v>0</v>
      </c>
      <c r="O50" s="106">
        <f t="shared" si="4"/>
        <v>0</v>
      </c>
      <c r="P50" s="106">
        <f t="shared" si="5"/>
        <v>0</v>
      </c>
    </row>
    <row r="51" spans="1:16" ht="18" customHeight="1" x14ac:dyDescent="0.15">
      <c r="A51" s="2">
        <v>45</v>
      </c>
      <c r="B51" s="89"/>
      <c r="C51" s="86"/>
      <c r="D51" s="87"/>
      <c r="E51" s="88"/>
      <c r="F51" s="89"/>
      <c r="G51" s="87"/>
      <c r="H51" s="89"/>
      <c r="I51" s="90"/>
      <c r="J51" s="91"/>
      <c r="K51" s="91"/>
      <c r="L51" s="90"/>
      <c r="N51" s="106">
        <f t="shared" si="3"/>
        <v>0</v>
      </c>
      <c r="O51" s="106">
        <f t="shared" si="4"/>
        <v>0</v>
      </c>
      <c r="P51" s="106">
        <f t="shared" si="5"/>
        <v>0</v>
      </c>
    </row>
    <row r="52" spans="1:16" ht="18" customHeight="1" x14ac:dyDescent="0.15">
      <c r="B52" s="191" t="s">
        <v>95</v>
      </c>
      <c r="C52" s="192"/>
      <c r="D52" s="118"/>
      <c r="E52" s="92" t="s">
        <v>40</v>
      </c>
      <c r="H52" s="116" t="s">
        <v>97</v>
      </c>
      <c r="I52" s="119" t="e">
        <f>ROUNDDOWN(N52+(P52/$D$52),1)</f>
        <v>#DIV/0!</v>
      </c>
      <c r="J52" s="93" t="s">
        <v>48</v>
      </c>
      <c r="M52" s="128" t="s">
        <v>116</v>
      </c>
      <c r="N52" s="106">
        <f>SUM(N7:N51)</f>
        <v>0</v>
      </c>
      <c r="O52" s="106"/>
      <c r="P52" s="106">
        <f>SUM(P7:P51)</f>
        <v>0</v>
      </c>
    </row>
    <row r="54" spans="1:16" x14ac:dyDescent="0.15">
      <c r="B54" s="2" t="s">
        <v>74</v>
      </c>
    </row>
    <row r="55" spans="1:16" ht="15" customHeight="1" x14ac:dyDescent="0.15">
      <c r="B55" s="2" t="s">
        <v>75</v>
      </c>
    </row>
    <row r="56" spans="1:16" ht="15" customHeight="1" x14ac:dyDescent="0.15">
      <c r="B56" s="111" t="s">
        <v>76</v>
      </c>
    </row>
    <row r="57" spans="1:16" ht="15" customHeight="1" x14ac:dyDescent="0.15">
      <c r="B57" s="111" t="s">
        <v>106</v>
      </c>
    </row>
    <row r="58" spans="1:16" ht="15" customHeight="1" x14ac:dyDescent="0.15">
      <c r="B58" s="111" t="s">
        <v>85</v>
      </c>
    </row>
    <row r="59" spans="1:16" ht="15" customHeight="1" x14ac:dyDescent="0.15">
      <c r="B59" s="111" t="s">
        <v>107</v>
      </c>
    </row>
    <row r="60" spans="1:16" ht="15" customHeight="1" x14ac:dyDescent="0.15">
      <c r="B60" s="111" t="s">
        <v>86</v>
      </c>
    </row>
    <row r="61" spans="1:16" ht="15" customHeight="1" x14ac:dyDescent="0.15">
      <c r="B61" s="111" t="s">
        <v>108</v>
      </c>
    </row>
    <row r="64" spans="1:16" x14ac:dyDescent="0.15">
      <c r="B64" s="106"/>
      <c r="C64" s="107" t="s">
        <v>28</v>
      </c>
      <c r="D64" s="107" t="s">
        <v>29</v>
      </c>
      <c r="E64" s="107" t="s">
        <v>49</v>
      </c>
      <c r="F64" s="107" t="s">
        <v>50</v>
      </c>
      <c r="G64" s="107" t="s">
        <v>52</v>
      </c>
      <c r="H64" s="107" t="s">
        <v>54</v>
      </c>
      <c r="I64" s="107" t="s">
        <v>53</v>
      </c>
      <c r="J64" s="107" t="s">
        <v>55</v>
      </c>
      <c r="K64" s="107" t="s">
        <v>56</v>
      </c>
      <c r="L64" s="107" t="s">
        <v>99</v>
      </c>
      <c r="M64" s="107"/>
      <c r="N64" s="94"/>
      <c r="O64" s="94"/>
    </row>
    <row r="65" spans="2:13" x14ac:dyDescent="0.15">
      <c r="B65" s="106" t="str">
        <f>リストシート!A1</f>
        <v>園長</v>
      </c>
      <c r="C65" s="106">
        <f t="shared" ref="C65:C75" si="6">COUNTIFS($B$7:$B$51,$B$65:$B$75,$D$7:$D$51,$C$64)</f>
        <v>0</v>
      </c>
      <c r="D65" s="106">
        <f t="shared" ref="D65:D75" si="7">COUNTIFS($B$7:$B$51,$B$65:$B$75,$D$7:$D$51,$D$64)</f>
        <v>0</v>
      </c>
      <c r="E65" s="106">
        <f t="shared" ref="E65:E75" si="8">SUMIFS($E$7:$E$51,$B$7:$B$51,$B$65:$B$75,$D$7:$D$51,$D$64)</f>
        <v>0</v>
      </c>
      <c r="F65" s="106" t="e">
        <f>ROUNDDOWN(E65/$D$52,1)</f>
        <v>#DIV/0!</v>
      </c>
      <c r="G65" s="106" t="e">
        <f>C65+F65</f>
        <v>#DIV/0!</v>
      </c>
      <c r="H65" s="106">
        <f t="shared" ref="H65:H75" si="9">SUMIFS($J$7:$J$51,$B$7:$B$51,$B$65:$B$75)</f>
        <v>0</v>
      </c>
      <c r="I65" s="106" t="str">
        <f t="shared" ref="I65:I76" si="10">IF(C65+D65=0,"",ROUNDDOWN(H65/(C65+D65),1))</f>
        <v/>
      </c>
      <c r="J65" s="106">
        <f t="shared" ref="J65:J75" si="11">SUMIFS($K$7:$K$51,$B$7:$B$51,$B$65:$B$75)</f>
        <v>0</v>
      </c>
      <c r="K65" s="106" t="str">
        <f>IF(C65+D65=0,"",ROUNDDOWN(J65/(C65+D65),1))</f>
        <v/>
      </c>
      <c r="L65" s="108" t="s">
        <v>57</v>
      </c>
      <c r="M65" s="106">
        <f>COUNTIFS($L$7:$L$51,$L65,$I$7:$I$51,"○")</f>
        <v>0</v>
      </c>
    </row>
    <row r="66" spans="2:13" x14ac:dyDescent="0.15">
      <c r="B66" s="106" t="str">
        <f>リストシート!A2</f>
        <v>副園長</v>
      </c>
      <c r="C66" s="106">
        <f t="shared" si="6"/>
        <v>0</v>
      </c>
      <c r="D66" s="106">
        <f t="shared" si="7"/>
        <v>0</v>
      </c>
      <c r="E66" s="106">
        <f t="shared" si="8"/>
        <v>0</v>
      </c>
      <c r="F66" s="106" t="e">
        <f t="shared" ref="F66:F75" si="12">ROUNDDOWN(E66/$D$52,1)</f>
        <v>#DIV/0!</v>
      </c>
      <c r="G66" s="106" t="e">
        <f t="shared" ref="G66:G75" si="13">C66+F66</f>
        <v>#DIV/0!</v>
      </c>
      <c r="H66" s="106">
        <f t="shared" si="9"/>
        <v>0</v>
      </c>
      <c r="I66" s="106" t="str">
        <f t="shared" si="10"/>
        <v/>
      </c>
      <c r="J66" s="106">
        <f t="shared" si="11"/>
        <v>0</v>
      </c>
      <c r="K66" s="106" t="str">
        <f t="shared" ref="K66:K75" si="14">IF(C66+D66=0,"",ROUNDDOWN(J66/(C66+D66),1))</f>
        <v/>
      </c>
      <c r="L66" s="108" t="s">
        <v>58</v>
      </c>
      <c r="M66" s="106">
        <f t="shared" ref="M66:M67" si="15">COUNTIFS($L$7:$L$51,$L66,$I$7:$I$51,"○")</f>
        <v>0</v>
      </c>
    </row>
    <row r="67" spans="2:13" x14ac:dyDescent="0.15">
      <c r="B67" s="106" t="str">
        <f>リストシート!A3</f>
        <v>主任保育士</v>
      </c>
      <c r="C67" s="106">
        <f t="shared" si="6"/>
        <v>0</v>
      </c>
      <c r="D67" s="106">
        <f t="shared" si="7"/>
        <v>0</v>
      </c>
      <c r="E67" s="106">
        <f t="shared" si="8"/>
        <v>0</v>
      </c>
      <c r="F67" s="106" t="e">
        <f t="shared" si="12"/>
        <v>#DIV/0!</v>
      </c>
      <c r="G67" s="106" t="e">
        <f t="shared" si="13"/>
        <v>#DIV/0!</v>
      </c>
      <c r="H67" s="106">
        <f t="shared" si="9"/>
        <v>0</v>
      </c>
      <c r="I67" s="106" t="str">
        <f t="shared" si="10"/>
        <v/>
      </c>
      <c r="J67" s="106">
        <f t="shared" si="11"/>
        <v>0</v>
      </c>
      <c r="K67" s="106" t="str">
        <f t="shared" si="14"/>
        <v/>
      </c>
      <c r="L67" s="108" t="s">
        <v>59</v>
      </c>
      <c r="M67" s="106">
        <f t="shared" si="15"/>
        <v>0</v>
      </c>
    </row>
    <row r="68" spans="2:13" x14ac:dyDescent="0.15">
      <c r="B68" s="106" t="str">
        <f>リストシート!A4</f>
        <v>保育士</v>
      </c>
      <c r="C68" s="106">
        <f t="shared" si="6"/>
        <v>0</v>
      </c>
      <c r="D68" s="106">
        <f t="shared" si="7"/>
        <v>0</v>
      </c>
      <c r="E68" s="106">
        <f t="shared" si="8"/>
        <v>0</v>
      </c>
      <c r="F68" s="106" t="e">
        <f t="shared" si="12"/>
        <v>#DIV/0!</v>
      </c>
      <c r="G68" s="106" t="e">
        <f t="shared" si="13"/>
        <v>#DIV/0!</v>
      </c>
      <c r="H68" s="106">
        <f t="shared" si="9"/>
        <v>0</v>
      </c>
      <c r="I68" s="106" t="str">
        <f t="shared" si="10"/>
        <v/>
      </c>
      <c r="J68" s="106">
        <f t="shared" si="11"/>
        <v>0</v>
      </c>
      <c r="K68" s="106" t="str">
        <f t="shared" si="14"/>
        <v/>
      </c>
      <c r="L68" s="106"/>
      <c r="M68" s="106"/>
    </row>
    <row r="69" spans="2:13" x14ac:dyDescent="0.15">
      <c r="B69" s="106" t="str">
        <f>リストシート!A5</f>
        <v>保育補助者</v>
      </c>
      <c r="C69" s="106">
        <f t="shared" si="6"/>
        <v>0</v>
      </c>
      <c r="D69" s="106">
        <f t="shared" si="7"/>
        <v>0</v>
      </c>
      <c r="E69" s="106">
        <f t="shared" si="8"/>
        <v>0</v>
      </c>
      <c r="F69" s="106" t="e">
        <f t="shared" si="12"/>
        <v>#DIV/0!</v>
      </c>
      <c r="G69" s="106" t="e">
        <f t="shared" si="13"/>
        <v>#DIV/0!</v>
      </c>
      <c r="H69" s="106">
        <f t="shared" si="9"/>
        <v>0</v>
      </c>
      <c r="I69" s="106" t="str">
        <f t="shared" si="10"/>
        <v/>
      </c>
      <c r="J69" s="106">
        <f t="shared" si="11"/>
        <v>0</v>
      </c>
      <c r="K69" s="106" t="str">
        <f t="shared" si="14"/>
        <v/>
      </c>
      <c r="L69" s="106"/>
      <c r="M69" s="106"/>
    </row>
    <row r="70" spans="2:13" x14ac:dyDescent="0.15">
      <c r="B70" s="106" t="str">
        <f>リストシート!A6</f>
        <v>看護師等</v>
      </c>
      <c r="C70" s="106">
        <f t="shared" si="6"/>
        <v>0</v>
      </c>
      <c r="D70" s="106">
        <f t="shared" si="7"/>
        <v>0</v>
      </c>
      <c r="E70" s="106">
        <f t="shared" si="8"/>
        <v>0</v>
      </c>
      <c r="F70" s="106" t="e">
        <f t="shared" si="12"/>
        <v>#DIV/0!</v>
      </c>
      <c r="G70" s="106" t="e">
        <f t="shared" si="13"/>
        <v>#DIV/0!</v>
      </c>
      <c r="H70" s="106">
        <f t="shared" si="9"/>
        <v>0</v>
      </c>
      <c r="I70" s="106" t="str">
        <f t="shared" si="10"/>
        <v/>
      </c>
      <c r="J70" s="106">
        <f t="shared" si="11"/>
        <v>0</v>
      </c>
      <c r="K70" s="106" t="str">
        <f t="shared" si="14"/>
        <v/>
      </c>
      <c r="L70" s="106"/>
      <c r="M70" s="106"/>
    </row>
    <row r="71" spans="2:13" x14ac:dyDescent="0.15">
      <c r="B71" s="106" t="str">
        <f>リストシート!A7</f>
        <v>調理員</v>
      </c>
      <c r="C71" s="106">
        <f t="shared" si="6"/>
        <v>0</v>
      </c>
      <c r="D71" s="106">
        <f t="shared" si="7"/>
        <v>0</v>
      </c>
      <c r="E71" s="106">
        <f t="shared" si="8"/>
        <v>0</v>
      </c>
      <c r="F71" s="106" t="e">
        <f t="shared" si="12"/>
        <v>#DIV/0!</v>
      </c>
      <c r="G71" s="106" t="e">
        <f t="shared" si="13"/>
        <v>#DIV/0!</v>
      </c>
      <c r="H71" s="106">
        <f t="shared" si="9"/>
        <v>0</v>
      </c>
      <c r="I71" s="106" t="str">
        <f t="shared" si="10"/>
        <v/>
      </c>
      <c r="J71" s="106">
        <f t="shared" si="11"/>
        <v>0</v>
      </c>
      <c r="K71" s="106" t="str">
        <f t="shared" si="14"/>
        <v/>
      </c>
      <c r="L71" s="106"/>
      <c r="M71" s="106"/>
    </row>
    <row r="72" spans="2:13" x14ac:dyDescent="0.15">
      <c r="B72" s="106" t="str">
        <f>リストシート!A8</f>
        <v>事務職員</v>
      </c>
      <c r="C72" s="106">
        <f t="shared" si="6"/>
        <v>0</v>
      </c>
      <c r="D72" s="106">
        <f t="shared" si="7"/>
        <v>0</v>
      </c>
      <c r="E72" s="106">
        <f t="shared" si="8"/>
        <v>0</v>
      </c>
      <c r="F72" s="106" t="e">
        <f t="shared" si="12"/>
        <v>#DIV/0!</v>
      </c>
      <c r="G72" s="106" t="e">
        <f t="shared" si="13"/>
        <v>#DIV/0!</v>
      </c>
      <c r="H72" s="106">
        <f t="shared" si="9"/>
        <v>0</v>
      </c>
      <c r="I72" s="106" t="str">
        <f t="shared" si="10"/>
        <v/>
      </c>
      <c r="J72" s="106">
        <f t="shared" si="11"/>
        <v>0</v>
      </c>
      <c r="K72" s="106" t="str">
        <f t="shared" si="14"/>
        <v/>
      </c>
      <c r="L72" s="106"/>
      <c r="M72" s="106"/>
    </row>
    <row r="73" spans="2:13" x14ac:dyDescent="0.15">
      <c r="B73" s="106" t="str">
        <f>リストシート!A9</f>
        <v>その他職員</v>
      </c>
      <c r="C73" s="106">
        <f t="shared" si="6"/>
        <v>0</v>
      </c>
      <c r="D73" s="106">
        <f t="shared" si="7"/>
        <v>0</v>
      </c>
      <c r="E73" s="106">
        <f t="shared" si="8"/>
        <v>0</v>
      </c>
      <c r="F73" s="106" t="e">
        <f t="shared" si="12"/>
        <v>#DIV/0!</v>
      </c>
      <c r="G73" s="106" t="e">
        <f t="shared" si="13"/>
        <v>#DIV/0!</v>
      </c>
      <c r="H73" s="106">
        <f t="shared" si="9"/>
        <v>0</v>
      </c>
      <c r="I73" s="106" t="str">
        <f t="shared" si="10"/>
        <v/>
      </c>
      <c r="J73" s="106">
        <f t="shared" si="11"/>
        <v>0</v>
      </c>
      <c r="K73" s="106" t="str">
        <f t="shared" si="14"/>
        <v/>
      </c>
      <c r="L73" s="106"/>
      <c r="M73" s="106"/>
    </row>
    <row r="74" spans="2:13" x14ac:dyDescent="0.15">
      <c r="B74" s="106" t="str">
        <f>リストシート!A10</f>
        <v>嘱託医</v>
      </c>
      <c r="C74" s="106">
        <f t="shared" si="6"/>
        <v>0</v>
      </c>
      <c r="D74" s="106">
        <f t="shared" si="7"/>
        <v>0</v>
      </c>
      <c r="E74" s="106">
        <f t="shared" si="8"/>
        <v>0</v>
      </c>
      <c r="F74" s="106" t="e">
        <f t="shared" si="12"/>
        <v>#DIV/0!</v>
      </c>
      <c r="G74" s="106" t="e">
        <f t="shared" si="13"/>
        <v>#DIV/0!</v>
      </c>
      <c r="H74" s="106">
        <f t="shared" si="9"/>
        <v>0</v>
      </c>
      <c r="I74" s="106" t="str">
        <f t="shared" si="10"/>
        <v/>
      </c>
      <c r="J74" s="106">
        <f t="shared" si="11"/>
        <v>0</v>
      </c>
      <c r="K74" s="106" t="str">
        <f t="shared" si="14"/>
        <v/>
      </c>
      <c r="L74" s="106"/>
      <c r="M74" s="106"/>
    </row>
    <row r="75" spans="2:13" x14ac:dyDescent="0.15">
      <c r="B75" s="106" t="str">
        <f>リストシート!A11</f>
        <v>嘱託歯科医</v>
      </c>
      <c r="C75" s="106">
        <f t="shared" si="6"/>
        <v>0</v>
      </c>
      <c r="D75" s="106">
        <f t="shared" si="7"/>
        <v>0</v>
      </c>
      <c r="E75" s="106">
        <f t="shared" si="8"/>
        <v>0</v>
      </c>
      <c r="F75" s="106" t="e">
        <f t="shared" si="12"/>
        <v>#DIV/0!</v>
      </c>
      <c r="G75" s="106" t="e">
        <f t="shared" si="13"/>
        <v>#DIV/0!</v>
      </c>
      <c r="H75" s="106">
        <f t="shared" si="9"/>
        <v>0</v>
      </c>
      <c r="I75" s="106" t="str">
        <f t="shared" si="10"/>
        <v/>
      </c>
      <c r="J75" s="106">
        <f t="shared" si="11"/>
        <v>0</v>
      </c>
      <c r="K75" s="106" t="str">
        <f t="shared" si="14"/>
        <v/>
      </c>
      <c r="L75" s="106"/>
      <c r="M75" s="106"/>
    </row>
    <row r="76" spans="2:13" x14ac:dyDescent="0.15">
      <c r="B76" s="108" t="s">
        <v>51</v>
      </c>
      <c r="C76" s="106">
        <f>SUM(C65:C75)</f>
        <v>0</v>
      </c>
      <c r="D76" s="106">
        <f>SUM(D65:D75)</f>
        <v>0</v>
      </c>
      <c r="E76" s="106">
        <f>SUM(E65:E75)</f>
        <v>0</v>
      </c>
      <c r="F76" s="106"/>
      <c r="G76" s="106"/>
      <c r="H76" s="106">
        <f>SUM(H65:H75)</f>
        <v>0</v>
      </c>
      <c r="I76" s="106" t="str">
        <f t="shared" si="10"/>
        <v/>
      </c>
      <c r="J76" s="106">
        <f>SUM(J65:J75)</f>
        <v>0</v>
      </c>
      <c r="K76" s="106">
        <f>SUM(K65:K75)</f>
        <v>0</v>
      </c>
      <c r="L76" s="106"/>
      <c r="M76" s="106"/>
    </row>
  </sheetData>
  <mergeCells count="2">
    <mergeCell ref="I4:L4"/>
    <mergeCell ref="B52:C52"/>
  </mergeCells>
  <phoneticPr fontId="1"/>
  <conditionalFormatting sqref="E7:E51">
    <cfRule type="expression" dxfId="1" priority="2">
      <formula>D7="常勤"</formula>
    </cfRule>
  </conditionalFormatting>
  <conditionalFormatting sqref="E7:E51">
    <cfRule type="expression" dxfId="0" priority="1">
      <formula>D7="嘱託"</formula>
    </cfRule>
  </conditionalFormatting>
  <dataValidations count="1">
    <dataValidation allowBlank="1" promptTitle="直接入力してください" prompt="勤務形態が非常勤の時に入力してください" sqref="E7:E51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リストシート!$A$1:$A$20</xm:f>
          </x14:formula1>
          <xm:sqref>B7:B51</xm:sqref>
        </x14:dataValidation>
        <x14:dataValidation type="list" allowBlank="1" showInputMessage="1" showErrorMessage="1">
          <x14:formula1>
            <xm:f>リストシート!$B$1:$B$2</xm:f>
          </x14:formula1>
          <xm:sqref>D7:D51</xm:sqref>
        </x14:dataValidation>
        <x14:dataValidation type="list" allowBlank="1" showInputMessage="1" showErrorMessage="1">
          <x14:formula1>
            <xm:f>リストシート!$C$1:$C$3</xm:f>
          </x14:formula1>
          <xm:sqref>L7:L51</xm:sqref>
        </x14:dataValidation>
        <x14:dataValidation type="list" allowBlank="1" showInputMessage="1" showErrorMessage="1">
          <x14:formula1>
            <xm:f>リストシート!$D$1:$D$2</xm:f>
          </x14:formula1>
          <xm:sqref>I7:I51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22"/>
  <sheetViews>
    <sheetView view="pageBreakPreview" zoomScaleNormal="100" zoomScaleSheetLayoutView="100" workbookViewId="0">
      <selection activeCell="D5" sqref="D5:F5"/>
    </sheetView>
  </sheetViews>
  <sheetFormatPr defaultRowHeight="13.5" x14ac:dyDescent="0.15"/>
  <cols>
    <col min="1" max="1" width="21" style="2" customWidth="1"/>
    <col min="2" max="6" width="13.125" style="2" customWidth="1"/>
    <col min="7" max="16384" width="9" style="2"/>
  </cols>
  <sheetData>
    <row r="1" spans="1:18" x14ac:dyDescent="0.15">
      <c r="A1" s="2" t="s">
        <v>60</v>
      </c>
      <c r="F1" s="95" t="s">
        <v>105</v>
      </c>
    </row>
    <row r="2" spans="1:18" x14ac:dyDescent="0.15">
      <c r="E2" s="96"/>
      <c r="F2" s="96"/>
      <c r="G2" s="96"/>
      <c r="H2" s="96"/>
      <c r="I2" s="96"/>
      <c r="J2" s="96"/>
    </row>
    <row r="3" spans="1:18" s="6" customFormat="1" ht="26.25" customHeight="1" x14ac:dyDescent="0.15">
      <c r="A3" s="3" t="s">
        <v>80</v>
      </c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15">
      <c r="A4" s="96"/>
      <c r="B4" s="96"/>
      <c r="C4" s="96"/>
      <c r="D4" s="96"/>
      <c r="E4" s="96"/>
      <c r="F4" s="96"/>
    </row>
    <row r="5" spans="1:18" s="6" customFormat="1" ht="26.25" customHeight="1" x14ac:dyDescent="0.15">
      <c r="A5" s="98"/>
      <c r="C5" s="105" t="s">
        <v>68</v>
      </c>
      <c r="D5" s="190"/>
      <c r="E5" s="190"/>
      <c r="F5" s="190"/>
      <c r="G5" s="128" t="s">
        <v>109</v>
      </c>
      <c r="K5" s="2"/>
    </row>
    <row r="6" spans="1:18" s="100" customFormat="1" x14ac:dyDescent="0.15">
      <c r="A6" s="99"/>
      <c r="B6" s="99"/>
      <c r="C6" s="99"/>
      <c r="D6" s="99"/>
      <c r="E6" s="99"/>
      <c r="F6" s="99"/>
    </row>
    <row r="7" spans="1:18" ht="18.75" customHeight="1" x14ac:dyDescent="0.15">
      <c r="A7" s="97" t="s">
        <v>77</v>
      </c>
      <c r="B7" s="97" t="s">
        <v>78</v>
      </c>
      <c r="C7" s="97" t="s">
        <v>29</v>
      </c>
      <c r="D7" s="97" t="s">
        <v>63</v>
      </c>
      <c r="E7" s="97" t="s">
        <v>64</v>
      </c>
      <c r="F7" s="97" t="s">
        <v>65</v>
      </c>
      <c r="G7" s="129" t="s">
        <v>113</v>
      </c>
    </row>
    <row r="8" spans="1:18" ht="18.75" customHeight="1" x14ac:dyDescent="0.15">
      <c r="A8" s="89" t="str">
        <f>リストシート!A1</f>
        <v>園長</v>
      </c>
      <c r="B8" s="89">
        <f>'２　職員一覧'!C65</f>
        <v>0</v>
      </c>
      <c r="C8" s="89">
        <f>'２　職員一覧'!D65</f>
        <v>0</v>
      </c>
      <c r="D8" s="89" t="e">
        <f>'２　職員一覧'!G65</f>
        <v>#DIV/0!</v>
      </c>
      <c r="E8" s="117" t="str">
        <f>'２　職員一覧'!I65</f>
        <v/>
      </c>
      <c r="F8" s="117" t="str">
        <f>'２　職員一覧'!K65</f>
        <v/>
      </c>
      <c r="G8" s="127"/>
    </row>
    <row r="9" spans="1:18" ht="18.75" customHeight="1" x14ac:dyDescent="0.15">
      <c r="A9" s="89" t="str">
        <f>リストシート!A2</f>
        <v>副園長</v>
      </c>
      <c r="B9" s="89">
        <f>'２　職員一覧'!C66</f>
        <v>0</v>
      </c>
      <c r="C9" s="89">
        <f>'２　職員一覧'!D66</f>
        <v>0</v>
      </c>
      <c r="D9" s="89" t="e">
        <f>'２　職員一覧'!G66</f>
        <v>#DIV/0!</v>
      </c>
      <c r="E9" s="117" t="str">
        <f>'２　職員一覧'!I66</f>
        <v/>
      </c>
      <c r="F9" s="117" t="str">
        <f>'２　職員一覧'!K66</f>
        <v/>
      </c>
    </row>
    <row r="10" spans="1:18" ht="18.75" customHeight="1" x14ac:dyDescent="0.15">
      <c r="A10" s="89" t="str">
        <f>リストシート!A3</f>
        <v>主任保育士</v>
      </c>
      <c r="B10" s="89">
        <f>'２　職員一覧'!C67</f>
        <v>0</v>
      </c>
      <c r="C10" s="89">
        <f>'２　職員一覧'!D67</f>
        <v>0</v>
      </c>
      <c r="D10" s="89" t="e">
        <f>'２　職員一覧'!G67</f>
        <v>#DIV/0!</v>
      </c>
      <c r="E10" s="117" t="str">
        <f>'２　職員一覧'!I67</f>
        <v/>
      </c>
      <c r="F10" s="117" t="str">
        <f>'２　職員一覧'!K67</f>
        <v/>
      </c>
    </row>
    <row r="11" spans="1:18" ht="18.75" customHeight="1" x14ac:dyDescent="0.15">
      <c r="A11" s="89" t="str">
        <f>リストシート!A4</f>
        <v>保育士</v>
      </c>
      <c r="B11" s="89">
        <f>'２　職員一覧'!C68</f>
        <v>0</v>
      </c>
      <c r="C11" s="89">
        <f>'２　職員一覧'!D68</f>
        <v>0</v>
      </c>
      <c r="D11" s="89" t="e">
        <f>'２　職員一覧'!G68</f>
        <v>#DIV/0!</v>
      </c>
      <c r="E11" s="117" t="str">
        <f>'２　職員一覧'!I68</f>
        <v/>
      </c>
      <c r="F11" s="117" t="str">
        <f>'２　職員一覧'!K68</f>
        <v/>
      </c>
    </row>
    <row r="12" spans="1:18" ht="18.75" customHeight="1" x14ac:dyDescent="0.15">
      <c r="A12" s="89" t="str">
        <f>リストシート!A5</f>
        <v>保育補助者</v>
      </c>
      <c r="B12" s="89">
        <f>'２　職員一覧'!C69</f>
        <v>0</v>
      </c>
      <c r="C12" s="89">
        <f>'２　職員一覧'!D69</f>
        <v>0</v>
      </c>
      <c r="D12" s="89" t="e">
        <f>'２　職員一覧'!G69</f>
        <v>#DIV/0!</v>
      </c>
      <c r="E12" s="117" t="str">
        <f>'２　職員一覧'!I69</f>
        <v/>
      </c>
      <c r="F12" s="117" t="str">
        <f>'２　職員一覧'!K69</f>
        <v/>
      </c>
    </row>
    <row r="13" spans="1:18" ht="18.75" customHeight="1" x14ac:dyDescent="0.15">
      <c r="A13" s="89" t="str">
        <f>リストシート!A6</f>
        <v>看護師等</v>
      </c>
      <c r="B13" s="89">
        <f>'２　職員一覧'!C70</f>
        <v>0</v>
      </c>
      <c r="C13" s="89">
        <f>'２　職員一覧'!D70</f>
        <v>0</v>
      </c>
      <c r="D13" s="89" t="e">
        <f>'２　職員一覧'!G70</f>
        <v>#DIV/0!</v>
      </c>
      <c r="E13" s="117" t="str">
        <f>'２　職員一覧'!I70</f>
        <v/>
      </c>
      <c r="F13" s="117" t="str">
        <f>'２　職員一覧'!K70</f>
        <v/>
      </c>
    </row>
    <row r="14" spans="1:18" ht="18.75" customHeight="1" x14ac:dyDescent="0.15">
      <c r="A14" s="89" t="str">
        <f>リストシート!A7</f>
        <v>調理員</v>
      </c>
      <c r="B14" s="89">
        <f>'２　職員一覧'!C71</f>
        <v>0</v>
      </c>
      <c r="C14" s="89">
        <f>'２　職員一覧'!D71</f>
        <v>0</v>
      </c>
      <c r="D14" s="89" t="e">
        <f>'２　職員一覧'!G71</f>
        <v>#DIV/0!</v>
      </c>
      <c r="E14" s="117" t="str">
        <f>'２　職員一覧'!I71</f>
        <v/>
      </c>
      <c r="F14" s="117" t="str">
        <f>'２　職員一覧'!K71</f>
        <v/>
      </c>
    </row>
    <row r="15" spans="1:18" ht="18.75" customHeight="1" x14ac:dyDescent="0.15">
      <c r="A15" s="89" t="str">
        <f>リストシート!A8</f>
        <v>事務職員</v>
      </c>
      <c r="B15" s="89">
        <f>'２　職員一覧'!C72</f>
        <v>0</v>
      </c>
      <c r="C15" s="89">
        <f>'２　職員一覧'!D72</f>
        <v>0</v>
      </c>
      <c r="D15" s="89" t="e">
        <f>'２　職員一覧'!G72</f>
        <v>#DIV/0!</v>
      </c>
      <c r="E15" s="117" t="str">
        <f>'２　職員一覧'!I72</f>
        <v/>
      </c>
      <c r="F15" s="117" t="str">
        <f>'２　職員一覧'!K72</f>
        <v/>
      </c>
    </row>
    <row r="16" spans="1:18" ht="18.75" customHeight="1" x14ac:dyDescent="0.15">
      <c r="A16" s="89" t="str">
        <f>リストシート!A9</f>
        <v>その他職員</v>
      </c>
      <c r="B16" s="89">
        <f>'２　職員一覧'!C73</f>
        <v>0</v>
      </c>
      <c r="C16" s="89">
        <f>'２　職員一覧'!D73</f>
        <v>0</v>
      </c>
      <c r="D16" s="89" t="e">
        <f>'２　職員一覧'!G73</f>
        <v>#DIV/0!</v>
      </c>
      <c r="E16" s="117" t="str">
        <f>'２　職員一覧'!I73</f>
        <v/>
      </c>
      <c r="F16" s="117" t="str">
        <f>'２　職員一覧'!K73</f>
        <v/>
      </c>
    </row>
    <row r="17" spans="1:6" ht="18.75" customHeight="1" x14ac:dyDescent="0.15">
      <c r="A17" s="89" t="str">
        <f>リストシート!A10</f>
        <v>嘱託医</v>
      </c>
      <c r="B17" s="89">
        <f>'２　職員一覧'!C74</f>
        <v>0</v>
      </c>
      <c r="C17" s="89">
        <f>'２　職員一覧'!D74</f>
        <v>0</v>
      </c>
      <c r="D17" s="89" t="e">
        <f>'２　職員一覧'!G74</f>
        <v>#DIV/0!</v>
      </c>
      <c r="E17" s="117" t="str">
        <f>'２　職員一覧'!I74</f>
        <v/>
      </c>
      <c r="F17" s="117" t="str">
        <f>'２　職員一覧'!K74</f>
        <v/>
      </c>
    </row>
    <row r="18" spans="1:6" ht="18.75" customHeight="1" x14ac:dyDescent="0.15">
      <c r="A18" s="89" t="str">
        <f>リストシート!A11</f>
        <v>嘱託歯科医</v>
      </c>
      <c r="B18" s="89">
        <f>'２　職員一覧'!C75</f>
        <v>0</v>
      </c>
      <c r="C18" s="89">
        <f>'２　職員一覧'!D75</f>
        <v>0</v>
      </c>
      <c r="D18" s="89" t="e">
        <f>'２　職員一覧'!G75</f>
        <v>#DIV/0!</v>
      </c>
      <c r="E18" s="117" t="str">
        <f>'２　職員一覧'!I75</f>
        <v/>
      </c>
      <c r="F18" s="117" t="str">
        <f>'２　職員一覧'!K75</f>
        <v/>
      </c>
    </row>
    <row r="19" spans="1:6" ht="18.75" customHeight="1" x14ac:dyDescent="0.15"/>
    <row r="20" spans="1:6" ht="18.75" customHeight="1" x14ac:dyDescent="0.15">
      <c r="A20" s="193" t="s">
        <v>89</v>
      </c>
      <c r="B20" s="90" t="s">
        <v>45</v>
      </c>
      <c r="C20" s="86">
        <f>'２　職員一覧'!M65</f>
        <v>0</v>
      </c>
    </row>
    <row r="21" spans="1:6" ht="18.75" customHeight="1" x14ac:dyDescent="0.15">
      <c r="A21" s="194"/>
      <c r="B21" s="90" t="s">
        <v>46</v>
      </c>
      <c r="C21" s="86">
        <f>'２　職員一覧'!M66</f>
        <v>0</v>
      </c>
    </row>
    <row r="22" spans="1:6" ht="18.75" customHeight="1" x14ac:dyDescent="0.15">
      <c r="A22" s="194"/>
      <c r="B22" s="90" t="s">
        <v>47</v>
      </c>
      <c r="C22" s="86">
        <f>'２　職員一覧'!M67</f>
        <v>0</v>
      </c>
    </row>
  </sheetData>
  <mergeCells count="2">
    <mergeCell ref="A20:A22"/>
    <mergeCell ref="D5:F5"/>
  </mergeCells>
  <phoneticPr fontId="1"/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2" sqref="D2"/>
    </sheetView>
  </sheetViews>
  <sheetFormatPr defaultRowHeight="13.5" x14ac:dyDescent="0.15"/>
  <sheetData>
    <row r="1" spans="1:4" x14ac:dyDescent="0.15">
      <c r="A1" t="s">
        <v>26</v>
      </c>
      <c r="B1" t="s">
        <v>28</v>
      </c>
      <c r="C1" t="s">
        <v>45</v>
      </c>
      <c r="D1" t="s">
        <v>120</v>
      </c>
    </row>
    <row r="2" spans="1:4" x14ac:dyDescent="0.15">
      <c r="A2" t="s">
        <v>37</v>
      </c>
      <c r="B2" t="s">
        <v>29</v>
      </c>
      <c r="C2" t="s">
        <v>46</v>
      </c>
    </row>
    <row r="3" spans="1:4" x14ac:dyDescent="0.15">
      <c r="A3" t="s">
        <v>90</v>
      </c>
      <c r="C3" t="s">
        <v>47</v>
      </c>
    </row>
    <row r="4" spans="1:4" x14ac:dyDescent="0.15">
      <c r="A4" t="s">
        <v>91</v>
      </c>
    </row>
    <row r="5" spans="1:4" x14ac:dyDescent="0.15">
      <c r="A5" t="s">
        <v>92</v>
      </c>
    </row>
    <row r="6" spans="1:4" x14ac:dyDescent="0.15">
      <c r="A6" t="s">
        <v>41</v>
      </c>
    </row>
    <row r="7" spans="1:4" x14ac:dyDescent="0.15">
      <c r="A7" t="s">
        <v>38</v>
      </c>
    </row>
    <row r="8" spans="1:4" x14ac:dyDescent="0.15">
      <c r="A8" t="s">
        <v>39</v>
      </c>
    </row>
    <row r="9" spans="1:4" x14ac:dyDescent="0.15">
      <c r="A9" t="s">
        <v>42</v>
      </c>
    </row>
    <row r="10" spans="1:4" x14ac:dyDescent="0.15">
      <c r="A10" t="s">
        <v>93</v>
      </c>
    </row>
    <row r="11" spans="1:4" x14ac:dyDescent="0.15">
      <c r="A11" t="s">
        <v>94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　職員配置確認表</vt:lpstr>
      <vt:lpstr>２　職員一覧</vt:lpstr>
      <vt:lpstr>３　職員数及び平均年数</vt:lpstr>
      <vt:lpstr>リストシート</vt:lpstr>
      <vt:lpstr>'１　職員配置確認表'!Print_Area</vt:lpstr>
      <vt:lpstr>'２　職員一覧'!Print_Area</vt:lpstr>
      <vt:lpstr>'３　職員数及び平均年数'!Print_Area</vt:lpstr>
      <vt:lpstr>'２　職員一覧'!Print_Titles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2017-03-29T00:24:27Z</cp:lastPrinted>
  <dcterms:created xsi:type="dcterms:W3CDTF">2017-03-05T06:01:19Z</dcterms:created>
  <dcterms:modified xsi:type="dcterms:W3CDTF">2024-07-29T05:43:08Z</dcterms:modified>
</cp:coreProperties>
</file>